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マイナンバー\74_死亡・相続ワンストップ\☆支援ナビ自治体展開\10 ガイドライン一式\200515アップ版\元ファイル\"/>
    </mc:Choice>
  </mc:AlternateContent>
  <bookViews>
    <workbookView xWindow="0" yWindow="90" windowWidth="19440" windowHeight="7320"/>
  </bookViews>
  <sheets>
    <sheet name="新回答シート（後期高齢）" sheetId="3" r:id="rId1"/>
  </sheets>
  <externalReferences>
    <externalReference r:id="rId2"/>
    <externalReference r:id="rId3"/>
  </externalReferences>
  <definedNames>
    <definedName name="_65歳以上">#REF!</definedName>
    <definedName name="CD">[1]INPUT!$E$53:$F$70</definedName>
    <definedName name="CDB">[1]INPUT!$E$80:$H$85</definedName>
    <definedName name="_xlnm.Print_Area" localSheetId="0">'新回答シート（後期高齢）'!$A$1:$H$34</definedName>
  </definedNames>
  <calcPr calcId="162913"/>
</workbook>
</file>

<file path=xl/calcChain.xml><?xml version="1.0" encoding="utf-8"?>
<calcChain xmlns="http://schemas.openxmlformats.org/spreadsheetml/2006/main">
  <c r="G7" i="3" l="1"/>
  <c r="I12" i="3" l="1"/>
  <c r="D7" i="3"/>
  <c r="G11" i="3"/>
  <c r="I7" i="3" l="1"/>
  <c r="I10" i="3" s="1"/>
  <c r="G4" i="3" l="1"/>
  <c r="I13" i="3" l="1"/>
  <c r="N17" i="3"/>
  <c r="I18" i="3"/>
  <c r="I16" i="3"/>
  <c r="I17" i="3"/>
  <c r="I23" i="3" l="1"/>
  <c r="I22" i="3"/>
  <c r="I24" i="3"/>
  <c r="I21" i="3"/>
  <c r="O19" i="3"/>
  <c r="B26" i="3" s="1"/>
  <c r="N18" i="3" l="1"/>
  <c r="N21" i="3"/>
  <c r="N22" i="3"/>
  <c r="N23" i="3"/>
  <c r="N24" i="3"/>
  <c r="N15" i="3"/>
  <c r="N16" i="3"/>
  <c r="N19" i="3"/>
  <c r="N14" i="3"/>
  <c r="I19" i="3"/>
  <c r="I15" i="3"/>
  <c r="I14" i="3"/>
  <c r="B29" i="3" l="1"/>
  <c r="N25" i="3"/>
  <c r="B30" i="3"/>
  <c r="B31" i="3"/>
  <c r="L25" i="3" l="1"/>
  <c r="J25" i="3"/>
  <c r="B25" i="3" s="1"/>
  <c r="G15" i="3"/>
  <c r="E15" i="3"/>
  <c r="D6" i="3"/>
  <c r="D5" i="3"/>
  <c r="D4" i="3"/>
  <c r="G3" i="3"/>
  <c r="D3" i="3"/>
  <c r="G1" i="3" l="1"/>
  <c r="S2" i="3" l="1"/>
  <c r="G2" i="3" s="1"/>
</calcChain>
</file>

<file path=xl/comments1.xml><?xml version="1.0" encoding="utf-8"?>
<comments xmlns="http://schemas.openxmlformats.org/spreadsheetml/2006/main">
  <authors>
    <author>yob105</author>
  </authors>
  <commentList>
    <comment ref="G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住民になった日：死亡入力が当日の場合、表示されません</t>
        </r>
      </text>
    </comment>
  </commentList>
</comments>
</file>

<file path=xl/sharedStrings.xml><?xml version="1.0" encoding="utf-8"?>
<sst xmlns="http://schemas.openxmlformats.org/spreadsheetml/2006/main" count="50" uniqueCount="50">
  <si>
    <t>おくやみコーナー　受付シート</t>
    <rPh sb="9" eb="11">
      <t>ウケツケ</t>
    </rPh>
    <phoneticPr fontId="1"/>
  </si>
  <si>
    <t>受付日</t>
    <rPh sb="0" eb="3">
      <t>ウケツケビ</t>
    </rPh>
    <phoneticPr fontId="1"/>
  </si>
  <si>
    <t>No.</t>
    <phoneticPr fontId="1"/>
  </si>
  <si>
    <t>死亡者情報</t>
    <rPh sb="0" eb="2">
      <t>シボウ</t>
    </rPh>
    <rPh sb="2" eb="3">
      <t>シャ</t>
    </rPh>
    <rPh sb="3" eb="5">
      <t>ジョウホウ</t>
    </rPh>
    <phoneticPr fontId="1"/>
  </si>
  <si>
    <t>名前</t>
    <rPh sb="0" eb="1">
      <t>ナ</t>
    </rPh>
    <rPh sb="1" eb="2">
      <t>マエ</t>
    </rPh>
    <phoneticPr fontId="1"/>
  </si>
  <si>
    <t>カナ氏名</t>
    <rPh sb="2" eb="4">
      <t>シメイ</t>
    </rPh>
    <phoneticPr fontId="1"/>
  </si>
  <si>
    <t>宛名番号</t>
    <rPh sb="0" eb="2">
      <t>アテナ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</si>
  <si>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</si>
  <si>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生年月日</t>
    <phoneticPr fontId="1"/>
  </si>
  <si>
    <t>死亡日</t>
    <rPh sb="0" eb="3">
      <t>シボウビ</t>
    </rPh>
    <phoneticPr fontId="1"/>
  </si>
  <si>
    <t>回答者→</t>
    <rPh sb="0" eb="2">
      <t>カイトウ</t>
    </rPh>
    <rPh sb="2" eb="3">
      <t>シャ</t>
    </rPh>
    <phoneticPr fontId="1"/>
  </si>
  <si>
    <t>コーナーへの回答</t>
    <rPh sb="6" eb="8">
      <t>カイトウ</t>
    </rPh>
    <phoneticPr fontId="1"/>
  </si>
  <si>
    <t>保険料額</t>
    <rPh sb="0" eb="3">
      <t>ホケンリョウ</t>
    </rPh>
    <rPh sb="3" eb="4">
      <t>ガク</t>
    </rPh>
    <phoneticPr fontId="1"/>
  </si>
  <si>
    <t>年額</t>
    <rPh sb="0" eb="2">
      <t>ネンガク</t>
    </rPh>
    <phoneticPr fontId="1"/>
  </si>
  <si>
    <t>現在の納付方法</t>
    <rPh sb="0" eb="2">
      <t>ゲンザイ</t>
    </rPh>
    <rPh sb="3" eb="5">
      <t>ノウフ</t>
    </rPh>
    <rPh sb="5" eb="7">
      <t>ホウホウ</t>
    </rPh>
    <phoneticPr fontId="1"/>
  </si>
  <si>
    <t>他の被保険者引き落し口座登録</t>
    <rPh sb="0" eb="1">
      <t>タ</t>
    </rPh>
    <rPh sb="2" eb="6">
      <t>ヒホケンシャ</t>
    </rPh>
    <rPh sb="6" eb="7">
      <t>ヒ</t>
    </rPh>
    <rPh sb="8" eb="9">
      <t>オ</t>
    </rPh>
    <rPh sb="10" eb="12">
      <t>コウザ</t>
    </rPh>
    <rPh sb="12" eb="14">
      <t>トウロク</t>
    </rPh>
    <phoneticPr fontId="1"/>
  </si>
  <si>
    <t>給付未申請　　　高額療養費</t>
    <rPh sb="0" eb="2">
      <t>キュウフ</t>
    </rPh>
    <rPh sb="2" eb="5">
      <t>ミシンセイ</t>
    </rPh>
    <rPh sb="8" eb="10">
      <t>コウガク</t>
    </rPh>
    <rPh sb="10" eb="13">
      <t>リョウヨウヒ</t>
    </rPh>
    <phoneticPr fontId="1"/>
  </si>
  <si>
    <t>給付未申請　　　高額介護合算</t>
    <rPh sb="0" eb="2">
      <t>キュウフ</t>
    </rPh>
    <rPh sb="2" eb="5">
      <t>ミシンセイ</t>
    </rPh>
    <rPh sb="8" eb="10">
      <t>コウガク</t>
    </rPh>
    <rPh sb="10" eb="12">
      <t>カイゴ</t>
    </rPh>
    <rPh sb="12" eb="14">
      <t>ガッサン</t>
    </rPh>
    <phoneticPr fontId="1"/>
  </si>
  <si>
    <t>同一世帯被保険者について↓</t>
    <rPh sb="0" eb="2">
      <t>ドウイツ</t>
    </rPh>
    <rPh sb="2" eb="4">
      <t>セタイ</t>
    </rPh>
    <rPh sb="4" eb="8">
      <t>ヒホケンシャ</t>
    </rPh>
    <phoneticPr fontId="1"/>
  </si>
  <si>
    <t>　　保険証負担割合変更</t>
    <phoneticPr fontId="1"/>
  </si>
  <si>
    <t>　　減額証区分変更</t>
    <rPh sb="2" eb="3">
      <t>ゲン</t>
    </rPh>
    <rPh sb="3" eb="4">
      <t>ガク</t>
    </rPh>
    <rPh sb="4" eb="5">
      <t>ショウ</t>
    </rPh>
    <rPh sb="5" eb="7">
      <t>クブン</t>
    </rPh>
    <rPh sb="7" eb="9">
      <t>ヘンコウ</t>
    </rPh>
    <phoneticPr fontId="1"/>
  </si>
  <si>
    <t>　　給付登録口座変更</t>
    <rPh sb="2" eb="4">
      <t>キュウフ</t>
    </rPh>
    <rPh sb="4" eb="6">
      <t>トウロク</t>
    </rPh>
    <rPh sb="6" eb="8">
      <t>コウザ</t>
    </rPh>
    <rPh sb="8" eb="10">
      <t>ヘンコウ</t>
    </rPh>
    <phoneticPr fontId="1"/>
  </si>
  <si>
    <t>　　給付未申請</t>
    <rPh sb="2" eb="4">
      <t>キュウフ</t>
    </rPh>
    <rPh sb="4" eb="7">
      <t>ミシンセイ</t>
    </rPh>
    <phoneticPr fontId="1"/>
  </si>
  <si>
    <t>広域内転入日（年度内）</t>
    <rPh sb="0" eb="2">
      <t>コウイキ</t>
    </rPh>
    <rPh sb="2" eb="3">
      <t>ナイ</t>
    </rPh>
    <rPh sb="3" eb="5">
      <t>テンニュウ</t>
    </rPh>
    <rPh sb="5" eb="6">
      <t>ヒ</t>
    </rPh>
    <rPh sb="7" eb="10">
      <t>ネンドナイ</t>
    </rPh>
    <phoneticPr fontId="1"/>
  </si>
  <si>
    <t>ワンストップ</t>
    <phoneticPr fontId="1"/>
  </si>
  <si>
    <t>フラグ１</t>
    <phoneticPr fontId="1"/>
  </si>
  <si>
    <t>フラグ２</t>
    <phoneticPr fontId="1"/>
  </si>
  <si>
    <t>フラグ３</t>
    <phoneticPr fontId="1"/>
  </si>
  <si>
    <t>必要書類</t>
    <rPh sb="0" eb="2">
      <t>ヒツヨウ</t>
    </rPh>
    <rPh sb="2" eb="4">
      <t>ショルイ</t>
    </rPh>
    <phoneticPr fontId="1"/>
  </si>
  <si>
    <t>還付金の発生</t>
    <rPh sb="0" eb="3">
      <t>カンプキン</t>
    </rPh>
    <rPh sb="4" eb="6">
      <t>ハッセイ</t>
    </rPh>
    <phoneticPr fontId="1"/>
  </si>
  <si>
    <t>フラグ４</t>
    <phoneticPr fontId="1"/>
  </si>
  <si>
    <t>対応窓口</t>
    <rPh sb="0" eb="2">
      <t>タイオウ</t>
    </rPh>
    <rPh sb="2" eb="4">
      <t>マドグチ</t>
    </rPh>
    <phoneticPr fontId="1"/>
  </si>
  <si>
    <t>コメント１</t>
    <phoneticPr fontId="1"/>
  </si>
  <si>
    <t>保険料</t>
    <rPh sb="0" eb="3">
      <t>ホケンリョウ</t>
    </rPh>
    <phoneticPr fontId="1"/>
  </si>
  <si>
    <t>給付系</t>
    <rPh sb="0" eb="2">
      <t>キュウフ</t>
    </rPh>
    <rPh sb="2" eb="3">
      <t>ケイ</t>
    </rPh>
    <phoneticPr fontId="1"/>
  </si>
  <si>
    <t>同一世帯員</t>
    <rPh sb="0" eb="2">
      <t>ドウイツ</t>
    </rPh>
    <rPh sb="2" eb="5">
      <t>セタイイン</t>
    </rPh>
    <phoneticPr fontId="1"/>
  </si>
  <si>
    <t>未納または精算（納付相談）</t>
    <rPh sb="0" eb="2">
      <t>ミノウ</t>
    </rPh>
    <rPh sb="5" eb="7">
      <t>セイサン</t>
    </rPh>
    <rPh sb="8" eb="10">
      <t>ノウフ</t>
    </rPh>
    <rPh sb="10" eb="12">
      <t>ソウダン</t>
    </rPh>
    <phoneticPr fontId="1"/>
  </si>
  <si>
    <t>必要な届等</t>
    <rPh sb="0" eb="2">
      <t>ヒツヨウ</t>
    </rPh>
    <rPh sb="3" eb="4">
      <t>トドケ</t>
    </rPh>
    <rPh sb="4" eb="5">
      <t>トウ</t>
    </rPh>
    <phoneticPr fontId="1"/>
  </si>
  <si>
    <t>給付口座登録変更届</t>
    <rPh sb="0" eb="2">
      <t>キュウフ</t>
    </rPh>
    <rPh sb="2" eb="4">
      <t>コウザ</t>
    </rPh>
    <rPh sb="4" eb="6">
      <t>トウロク</t>
    </rPh>
    <rPh sb="6" eb="8">
      <t>ヘンコウ</t>
    </rPh>
    <rPh sb="8" eb="9">
      <t>トド</t>
    </rPh>
    <phoneticPr fontId="1"/>
  </si>
  <si>
    <t>おくやみｺｰﾅｰへ連絡事項</t>
    <rPh sb="9" eb="11">
      <t>レンラク</t>
    </rPh>
    <rPh sb="11" eb="13">
      <t>ジコウ</t>
    </rPh>
    <phoneticPr fontId="1"/>
  </si>
  <si>
    <t>手続き届出の要否</t>
    <rPh sb="0" eb="2">
      <t>テツヅ</t>
    </rPh>
    <rPh sb="3" eb="5">
      <t>トドケデ</t>
    </rPh>
    <rPh sb="6" eb="8">
      <t>ヨウヒ</t>
    </rPh>
    <phoneticPr fontId="1"/>
  </si>
  <si>
    <t>●相続人代表届</t>
    <rPh sb="1" eb="4">
      <t>ソウゾクニン</t>
    </rPh>
    <rPh sb="4" eb="6">
      <t>ダイヒョウ</t>
    </rPh>
    <rPh sb="6" eb="7">
      <t>トド</t>
    </rPh>
    <phoneticPr fontId="1"/>
  </si>
  <si>
    <t>連絡事項（担当者宛）</t>
    <rPh sb="0" eb="2">
      <t>レンラク</t>
    </rPh>
    <rPh sb="2" eb="4">
      <t>ジコウ</t>
    </rPh>
    <rPh sb="5" eb="8">
      <t>タントウシャ</t>
    </rPh>
    <rPh sb="8" eb="9">
      <t>ア</t>
    </rPh>
    <phoneticPr fontId="1"/>
  </si>
  <si>
    <t>円</t>
    <rPh sb="0" eb="1">
      <t>エン</t>
    </rPh>
    <phoneticPr fontId="1"/>
  </si>
  <si>
    <t>給付未申請　　　外来年間合算</t>
    <rPh sb="0" eb="2">
      <t>キュウフ</t>
    </rPh>
    <rPh sb="2" eb="5">
      <t>ミシンセイ</t>
    </rPh>
    <rPh sb="8" eb="10">
      <t>ガイライ</t>
    </rPh>
    <rPh sb="10" eb="12">
      <t>ネンカン</t>
    </rPh>
    <rPh sb="12" eb="14">
      <t>ガッサン</t>
    </rPh>
    <phoneticPr fontId="1"/>
  </si>
  <si>
    <t>円→変更→</t>
    <rPh sb="0" eb="1">
      <t>エン</t>
    </rPh>
    <rPh sb="2" eb="4">
      <t>ヘンコウ</t>
    </rPh>
    <phoneticPr fontId="1"/>
  </si>
  <si>
    <t>被保険者番号</t>
    <rPh sb="0" eb="4">
      <t>ヒホケンシャ</t>
    </rPh>
    <rPh sb="4" eb="6">
      <t>バンゴウ</t>
    </rPh>
    <phoneticPr fontId="1"/>
  </si>
  <si>
    <t>資格喪失日</t>
    <rPh sb="0" eb="2">
      <t>シカク</t>
    </rPh>
    <rPh sb="2" eb="4">
      <t>ソウシツ</t>
    </rPh>
    <rPh sb="4" eb="5">
      <t>ヒ</t>
    </rPh>
    <phoneticPr fontId="1"/>
  </si>
  <si>
    <t>住民日：</t>
    <rPh sb="0" eb="1">
      <t>ジュウ</t>
    </rPh>
    <rPh sb="1" eb="2">
      <t>ミン</t>
    </rPh>
    <rPh sb="2" eb="3">
      <t>ヒ</t>
    </rPh>
    <phoneticPr fontId="1"/>
  </si>
  <si>
    <t>このセルに回答者名を入力</t>
    <rPh sb="5" eb="7">
      <t>カイトウ</t>
    </rPh>
    <rPh sb="7" eb="8">
      <t>シャ</t>
    </rPh>
    <rPh sb="8" eb="9">
      <t>メイ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</si>
</sst>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e&quot;年&quot;m&quot;月&quot;d&quot;日&quot;;@"/>
    <numFmt numFmtId="177" formatCode="&quot;/&quot;#&quot;=&quot;"/>
    <numFmt numFmtId="178" formatCode="[&lt;32516]ggge&quot;年&quot;m&quot;月&quot;d&quot;日&quot;;[&lt;32874]\ &quot;平成元年&quot;m&quot;月&quot;d&quot;日&quot;;ggge&quot;年&quot;m&quot;月&quot;d&quot;日&quot;"/>
    <numFmt numFmtId="179" formatCode="[$-F800]dddd\,\ mmmm\ dd\,\ yyyy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8"/>
      <color theme="1" tint="0.499984740745262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6"/>
      <name val="Meiryo UI"/>
      <family val="3"/>
      <charset val="128"/>
    </font>
    <font>
      <sz val="12"/>
      <name val="Meiryo UI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justify" vertical="center"/>
    </xf>
    <xf numFmtId="0" fontId="3" fillId="0" borderId="17" xfId="0" applyFont="1" applyBorder="1" applyAlignment="1">
      <alignment vertical="center"/>
    </xf>
    <xf numFmtId="0" fontId="10" fillId="0" borderId="0" xfId="0" applyFont="1">
      <alignment vertical="center"/>
    </xf>
    <xf numFmtId="0" fontId="3" fillId="0" borderId="19" xfId="0" applyFont="1" applyBorder="1" applyAlignment="1">
      <alignment horizontal="justify" vertical="center"/>
    </xf>
    <xf numFmtId="0" fontId="3" fillId="0" borderId="22" xfId="0" applyFont="1" applyBorder="1" applyAlignment="1">
      <alignment horizontal="justify" vertical="center"/>
    </xf>
    <xf numFmtId="0" fontId="3" fillId="0" borderId="18" xfId="0" applyFont="1" applyBorder="1" applyAlignment="1">
      <alignment horizontal="justify" vertical="center"/>
    </xf>
    <xf numFmtId="0" fontId="3" fillId="0" borderId="25" xfId="0" applyFont="1" applyBorder="1" applyAlignment="1">
      <alignment horizontal="justify" vertical="center"/>
    </xf>
    <xf numFmtId="0" fontId="3" fillId="0" borderId="29" xfId="0" applyFont="1" applyFill="1" applyBorder="1">
      <alignment vertical="center"/>
    </xf>
    <xf numFmtId="0" fontId="3" fillId="0" borderId="30" xfId="0" applyFont="1" applyFill="1" applyBorder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2" borderId="3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9" fillId="0" borderId="12" xfId="0" applyFont="1" applyFill="1" applyBorder="1" applyAlignment="1">
      <alignment vertical="top"/>
    </xf>
    <xf numFmtId="0" fontId="9" fillId="0" borderId="30" xfId="0" applyFont="1" applyFill="1" applyBorder="1" applyAlignment="1">
      <alignment vertical="top"/>
    </xf>
    <xf numFmtId="0" fontId="9" fillId="0" borderId="13" xfId="0" applyFont="1" applyFill="1" applyBorder="1" applyAlignment="1">
      <alignment vertical="top"/>
    </xf>
    <xf numFmtId="0" fontId="9" fillId="3" borderId="56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vertical="center"/>
    </xf>
    <xf numFmtId="0" fontId="3" fillId="0" borderId="59" xfId="0" applyFont="1" applyFill="1" applyBorder="1" applyAlignment="1">
      <alignment vertical="center"/>
    </xf>
    <xf numFmtId="0" fontId="3" fillId="0" borderId="63" xfId="0" applyFont="1" applyBorder="1" applyAlignment="1">
      <alignment vertical="center" shrinkToFit="1"/>
    </xf>
    <xf numFmtId="176" fontId="3" fillId="0" borderId="65" xfId="0" applyNumberFormat="1" applyFont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left" vertical="center"/>
    </xf>
    <xf numFmtId="177" fontId="9" fillId="0" borderId="30" xfId="0" applyNumberFormat="1" applyFont="1" applyFill="1" applyBorder="1" applyAlignment="1">
      <alignment horizontal="left" vertical="center"/>
    </xf>
    <xf numFmtId="0" fontId="12" fillId="0" borderId="38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center"/>
    </xf>
    <xf numFmtId="0" fontId="14" fillId="0" borderId="33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12" fillId="0" borderId="41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0" fontId="14" fillId="0" borderId="40" xfId="0" applyFont="1" applyFill="1" applyBorder="1" applyAlignment="1">
      <alignment horizontal="left" vertical="center"/>
    </xf>
    <xf numFmtId="0" fontId="12" fillId="0" borderId="41" xfId="0" applyFont="1" applyFill="1" applyBorder="1" applyAlignment="1">
      <alignment horizontal="left" vertical="center"/>
    </xf>
    <xf numFmtId="0" fontId="4" fillId="0" borderId="47" xfId="0" applyFont="1" applyFill="1" applyBorder="1">
      <alignment vertical="center"/>
    </xf>
    <xf numFmtId="0" fontId="3" fillId="0" borderId="50" xfId="0" applyFont="1" applyFill="1" applyBorder="1">
      <alignment vertical="center"/>
    </xf>
    <xf numFmtId="0" fontId="11" fillId="0" borderId="51" xfId="0" applyFont="1" applyFill="1" applyBorder="1">
      <alignment vertical="center"/>
    </xf>
    <xf numFmtId="176" fontId="3" fillId="0" borderId="51" xfId="0" applyNumberFormat="1" applyFont="1" applyFill="1" applyBorder="1" applyAlignment="1">
      <alignment horizontal="center" vertical="center"/>
    </xf>
    <xf numFmtId="176" fontId="3" fillId="0" borderId="52" xfId="0" applyNumberFormat="1" applyFont="1" applyFill="1" applyBorder="1" applyAlignment="1">
      <alignment horizontal="center" vertical="center"/>
    </xf>
    <xf numFmtId="0" fontId="3" fillId="0" borderId="49" xfId="0" applyFont="1" applyFill="1" applyBorder="1">
      <alignment vertical="center"/>
    </xf>
    <xf numFmtId="0" fontId="3" fillId="0" borderId="53" xfId="0" applyFont="1" applyFill="1" applyBorder="1" applyAlignment="1">
      <alignment horizontal="left" vertical="center"/>
    </xf>
    <xf numFmtId="0" fontId="11" fillId="0" borderId="53" xfId="0" applyFont="1" applyFill="1" applyBorder="1" applyAlignment="1">
      <alignment horizontal="left" vertical="center"/>
    </xf>
    <xf numFmtId="176" fontId="3" fillId="0" borderId="53" xfId="0" applyNumberFormat="1" applyFont="1" applyFill="1" applyBorder="1" applyAlignment="1">
      <alignment horizontal="left" vertical="center"/>
    </xf>
    <xf numFmtId="176" fontId="3" fillId="0" borderId="54" xfId="0" applyNumberFormat="1" applyFont="1" applyFill="1" applyBorder="1" applyAlignment="1">
      <alignment horizontal="left" vertical="center"/>
    </xf>
    <xf numFmtId="57" fontId="3" fillId="0" borderId="0" xfId="0" applyNumberFormat="1" applyFont="1">
      <alignment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left" vertical="center"/>
    </xf>
    <xf numFmtId="0" fontId="9" fillId="0" borderId="72" xfId="0" applyFont="1" applyFill="1" applyBorder="1" applyAlignment="1">
      <alignment horizontal="center" vertical="center"/>
    </xf>
    <xf numFmtId="176" fontId="4" fillId="0" borderId="34" xfId="0" applyNumberFormat="1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69" xfId="0" applyFont="1" applyFill="1" applyBorder="1" applyAlignment="1">
      <alignment horizontal="left" vertical="center" wrapText="1"/>
    </xf>
    <xf numFmtId="0" fontId="3" fillId="0" borderId="70" xfId="0" applyFont="1" applyFill="1" applyBorder="1" applyAlignment="1">
      <alignment horizontal="left" vertical="center" wrapText="1"/>
    </xf>
    <xf numFmtId="0" fontId="3" fillId="0" borderId="71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 shrinkToFit="1"/>
    </xf>
    <xf numFmtId="0" fontId="3" fillId="0" borderId="34" xfId="0" applyFont="1" applyFill="1" applyBorder="1" applyAlignment="1">
      <alignment horizontal="left" vertical="center" shrinkToFit="1"/>
    </xf>
    <xf numFmtId="0" fontId="3" fillId="0" borderId="35" xfId="0" applyFont="1" applyFill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8" fontId="3" fillId="0" borderId="20" xfId="0" applyNumberFormat="1" applyFont="1" applyBorder="1" applyAlignment="1">
      <alignment horizontal="center" vertical="center"/>
    </xf>
    <xf numFmtId="178" fontId="3" fillId="0" borderId="21" xfId="0" applyNumberFormat="1" applyFont="1" applyBorder="1" applyAlignment="1">
      <alignment horizontal="center" vertical="center"/>
    </xf>
    <xf numFmtId="178" fontId="3" fillId="0" borderId="11" xfId="0" applyNumberFormat="1" applyFont="1" applyBorder="1" applyAlignment="1">
      <alignment horizontal="center" vertical="center"/>
    </xf>
    <xf numFmtId="0" fontId="3" fillId="0" borderId="62" xfId="0" applyFont="1" applyFill="1" applyBorder="1" applyAlignment="1">
      <alignment horizontal="left" vertical="center" shrinkToFit="1"/>
    </xf>
    <xf numFmtId="0" fontId="3" fillId="0" borderId="60" xfId="0" applyFont="1" applyFill="1" applyBorder="1" applyAlignment="1">
      <alignment horizontal="left" vertical="center" shrinkToFit="1"/>
    </xf>
    <xf numFmtId="0" fontId="3" fillId="0" borderId="61" xfId="0" applyFont="1" applyFill="1" applyBorder="1" applyAlignment="1">
      <alignment horizontal="left" vertical="center" shrinkToFit="1"/>
    </xf>
    <xf numFmtId="49" fontId="3" fillId="0" borderId="21" xfId="0" applyNumberFormat="1" applyFont="1" applyBorder="1" applyAlignment="1">
      <alignment horizontal="center" vertical="center"/>
    </xf>
    <xf numFmtId="0" fontId="9" fillId="3" borderId="57" xfId="0" applyFont="1" applyFill="1" applyBorder="1" applyAlignment="1">
      <alignment horizontal="left" vertical="center"/>
    </xf>
    <xf numFmtId="0" fontId="9" fillId="3" borderId="56" xfId="0" applyFont="1" applyFill="1" applyBorder="1" applyAlignment="1">
      <alignment horizontal="left" vertical="center"/>
    </xf>
    <xf numFmtId="0" fontId="9" fillId="3" borderId="58" xfId="0" applyFont="1" applyFill="1" applyBorder="1" applyAlignment="1">
      <alignment horizontal="left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67" xfId="0" applyFont="1" applyFill="1" applyBorder="1" applyAlignment="1">
      <alignment horizontal="center" vertical="center"/>
    </xf>
    <xf numFmtId="0" fontId="15" fillId="4" borderId="48" xfId="0" applyFont="1" applyFill="1" applyBorder="1" applyAlignment="1">
      <alignment horizontal="center" vertical="center"/>
    </xf>
    <xf numFmtId="176" fontId="3" fillId="0" borderId="64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179" fontId="3" fillId="0" borderId="27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C99FF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J$14" lockText="1"/>
</file>

<file path=xl/ctrlProps/ctrlProp10.xml><?xml version="1.0" encoding="utf-8"?>
<formControlPr xmlns="http://schemas.microsoft.com/office/spreadsheetml/2009/9/main" objectType="CheckBox" fmlaLink="$K$18" lockText="1"/>
</file>

<file path=xl/ctrlProps/ctrlProp11.xml><?xml version="1.0" encoding="utf-8"?>
<formControlPr xmlns="http://schemas.microsoft.com/office/spreadsheetml/2009/9/main" objectType="CheckBox" fmlaLink="$J$21" lockText="1"/>
</file>

<file path=xl/ctrlProps/ctrlProp12.xml><?xml version="1.0" encoding="utf-8"?>
<formControlPr xmlns="http://schemas.microsoft.com/office/spreadsheetml/2009/9/main" objectType="CheckBox" fmlaLink="$K$21" lockText="1"/>
</file>

<file path=xl/ctrlProps/ctrlProp13.xml><?xml version="1.0" encoding="utf-8"?>
<formControlPr xmlns="http://schemas.microsoft.com/office/spreadsheetml/2009/9/main" objectType="CheckBox" fmlaLink="$L$21" lockText="1"/>
</file>

<file path=xl/ctrlProps/ctrlProp14.xml><?xml version="1.0" encoding="utf-8"?>
<formControlPr xmlns="http://schemas.microsoft.com/office/spreadsheetml/2009/9/main" objectType="CheckBox" fmlaLink="$J$22" lockText="1"/>
</file>

<file path=xl/ctrlProps/ctrlProp15.xml><?xml version="1.0" encoding="utf-8"?>
<formControlPr xmlns="http://schemas.microsoft.com/office/spreadsheetml/2009/9/main" objectType="CheckBox" fmlaLink="$K$22" lockText="1"/>
</file>

<file path=xl/ctrlProps/ctrlProp16.xml><?xml version="1.0" encoding="utf-8"?>
<formControlPr xmlns="http://schemas.microsoft.com/office/spreadsheetml/2009/9/main" objectType="CheckBox" fmlaLink="$L$22" lockText="1"/>
</file>

<file path=xl/ctrlProps/ctrlProp17.xml><?xml version="1.0" encoding="utf-8"?>
<formControlPr xmlns="http://schemas.microsoft.com/office/spreadsheetml/2009/9/main" objectType="CheckBox" fmlaLink="$J$23" lockText="1"/>
</file>

<file path=xl/ctrlProps/ctrlProp18.xml><?xml version="1.0" encoding="utf-8"?>
<formControlPr xmlns="http://schemas.microsoft.com/office/spreadsheetml/2009/9/main" objectType="CheckBox" fmlaLink="$K$23" lockText="1"/>
</file>

<file path=xl/ctrlProps/ctrlProp19.xml><?xml version="1.0" encoding="utf-8"?>
<formControlPr xmlns="http://schemas.microsoft.com/office/spreadsheetml/2009/9/main" objectType="CheckBox" fmlaLink="$L$23" lockText="1"/>
</file>

<file path=xl/ctrlProps/ctrlProp2.xml><?xml version="1.0" encoding="utf-8"?>
<formControlPr xmlns="http://schemas.microsoft.com/office/spreadsheetml/2009/9/main" objectType="CheckBox" fmlaLink="$K$14" lockText="1"/>
</file>

<file path=xl/ctrlProps/ctrlProp20.xml><?xml version="1.0" encoding="utf-8"?>
<formControlPr xmlns="http://schemas.microsoft.com/office/spreadsheetml/2009/9/main" objectType="CheckBox" fmlaLink="$J$24" lockText="1"/>
</file>

<file path=xl/ctrlProps/ctrlProp21.xml><?xml version="1.0" encoding="utf-8"?>
<formControlPr xmlns="http://schemas.microsoft.com/office/spreadsheetml/2009/9/main" objectType="CheckBox" fmlaLink="$K$24" lockText="1"/>
</file>

<file path=xl/ctrlProps/ctrlProp22.xml><?xml version="1.0" encoding="utf-8"?>
<formControlPr xmlns="http://schemas.microsoft.com/office/spreadsheetml/2009/9/main" objectType="CheckBox" fmlaLink="$K$25" lockText="1"/>
</file>

<file path=xl/ctrlProps/ctrlProp23.xml><?xml version="1.0" encoding="utf-8"?>
<formControlPr xmlns="http://schemas.microsoft.com/office/spreadsheetml/2009/9/main" objectType="CheckBox" fmlaLink="$J$12" lockText="1"/>
</file>

<file path=xl/ctrlProps/ctrlProp24.xml><?xml version="1.0" encoding="utf-8"?>
<formControlPr xmlns="http://schemas.microsoft.com/office/spreadsheetml/2009/9/main" objectType="CheckBox" fmlaLink="$K$12" lockText="1"/>
</file>

<file path=xl/ctrlProps/ctrlProp25.xml><?xml version="1.0" encoding="utf-8"?>
<formControlPr xmlns="http://schemas.microsoft.com/office/spreadsheetml/2009/9/main" objectType="CheckBox" fmlaLink="$M$12" lockText="1"/>
</file>

<file path=xl/ctrlProps/ctrlProp26.xml><?xml version="1.0" encoding="utf-8"?>
<formControlPr xmlns="http://schemas.microsoft.com/office/spreadsheetml/2009/9/main" objectType="CheckBox" fmlaLink="$J$19" lockText="1"/>
</file>

<file path=xl/ctrlProps/ctrlProp27.xml><?xml version="1.0" encoding="utf-8"?>
<formControlPr xmlns="http://schemas.microsoft.com/office/spreadsheetml/2009/9/main" objectType="CheckBox" fmlaLink="$K$19" lockText="1"/>
</file>

<file path=xl/ctrlProps/ctrlProp28.xml><?xml version="1.0" encoding="utf-8"?>
<formControlPr xmlns="http://schemas.microsoft.com/office/spreadsheetml/2009/9/main" objectType="CheckBox" fmlaLink="$J$11" lockText="1"/>
</file>

<file path=xl/ctrlProps/ctrlProp29.xml><?xml version="1.0" encoding="utf-8"?>
<formControlPr xmlns="http://schemas.microsoft.com/office/spreadsheetml/2009/9/main" objectType="CheckBox" fmlaLink="$K$11" lockText="1"/>
</file>

<file path=xl/ctrlProps/ctrlProp3.xml><?xml version="1.0" encoding="utf-8"?>
<formControlPr xmlns="http://schemas.microsoft.com/office/spreadsheetml/2009/9/main" objectType="CheckBox" fmlaLink="$J$15" lockText="1"/>
</file>

<file path=xl/ctrlProps/ctrlProp30.xml><?xml version="1.0" encoding="utf-8"?>
<formControlPr xmlns="http://schemas.microsoft.com/office/spreadsheetml/2009/9/main" objectType="CheckBox" fmlaLink="$J$13" lockText="1"/>
</file>

<file path=xl/ctrlProps/ctrlProp31.xml><?xml version="1.0" encoding="utf-8"?>
<formControlPr xmlns="http://schemas.microsoft.com/office/spreadsheetml/2009/9/main" objectType="CheckBox" fmlaLink="$K$13" lockText="1"/>
</file>

<file path=xl/ctrlProps/ctrlProp32.xml><?xml version="1.0" encoding="utf-8"?>
<formControlPr xmlns="http://schemas.microsoft.com/office/spreadsheetml/2009/9/main" objectType="CheckBox" fmlaLink="$L$13" lockText="1"/>
</file>

<file path=xl/ctrlProps/ctrlProp33.xml><?xml version="1.0" encoding="utf-8"?>
<formControlPr xmlns="http://schemas.microsoft.com/office/spreadsheetml/2009/9/main" objectType="CheckBox" fmlaLink="$M$13" lockText="1"/>
</file>

<file path=xl/ctrlProps/ctrlProp34.xml><?xml version="1.0" encoding="utf-8"?>
<formControlPr xmlns="http://schemas.microsoft.com/office/spreadsheetml/2009/9/main" objectType="CheckBox" fmlaLink="$K$8" lockText="1"/>
</file>

<file path=xl/ctrlProps/ctrlProp35.xml><?xml version="1.0" encoding="utf-8"?>
<formControlPr xmlns="http://schemas.microsoft.com/office/spreadsheetml/2009/9/main" objectType="CheckBox" fmlaLink="$J$8" lockText="1"/>
</file>

<file path=xl/ctrlProps/ctrlProp36.xml><?xml version="1.0" encoding="utf-8"?>
<formControlPr xmlns="http://schemas.microsoft.com/office/spreadsheetml/2009/9/main" objectType="CheckBox" fmlaLink="$L$8" lockText="1"/>
</file>

<file path=xl/ctrlProps/ctrlProp37.xml><?xml version="1.0" encoding="utf-8"?>
<formControlPr xmlns="http://schemas.microsoft.com/office/spreadsheetml/2009/9/main" objectType="CheckBox" fmlaLink="$L$17" lockText="1"/>
</file>

<file path=xl/ctrlProps/ctrlProp38.xml><?xml version="1.0" encoding="utf-8"?>
<formControlPr xmlns="http://schemas.microsoft.com/office/spreadsheetml/2009/9/main" objectType="CheckBox" fmlaLink="$L$12" lockText="1"/>
</file>

<file path=xl/ctrlProps/ctrlProp4.xml><?xml version="1.0" encoding="utf-8"?>
<formControlPr xmlns="http://schemas.microsoft.com/office/spreadsheetml/2009/9/main" objectType="CheckBox" fmlaLink="$K$15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fmlaLink="K16" lockText="1"/>
</file>

<file path=xl/ctrlProps/ctrlProp7.xml><?xml version="1.0" encoding="utf-8"?>
<formControlPr xmlns="http://schemas.microsoft.com/office/spreadsheetml/2009/9/main" objectType="CheckBox" fmlaLink="$J$17" lockText="1"/>
</file>

<file path=xl/ctrlProps/ctrlProp8.xml><?xml version="1.0" encoding="utf-8"?>
<formControlPr xmlns="http://schemas.microsoft.com/office/spreadsheetml/2009/9/main" objectType="CheckBox" fmlaLink="$K$17" lockText="1"/>
</file>

<file path=xl/ctrlProps/ctrlProp9.xml><?xml version="1.0" encoding="utf-8"?>
<formControlPr xmlns="http://schemas.microsoft.com/office/spreadsheetml/2009/9/main" objectType="CheckBox" fmlaLink="$J$18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180975</xdr:rowOff>
    </xdr:from>
    <xdr:to>
      <xdr:col>17</xdr:col>
      <xdr:colOff>114301</xdr:colOff>
      <xdr:row>6</xdr:row>
      <xdr:rowOff>47627</xdr:rowOff>
    </xdr:to>
    <xdr:grpSp>
      <xdr:nvGrpSpPr>
        <xdr:cNvPr id="5" name="グループ化 4"/>
        <xdr:cNvGrpSpPr/>
      </xdr:nvGrpSpPr>
      <xdr:grpSpPr>
        <a:xfrm>
          <a:off x="6566647" y="674034"/>
          <a:ext cx="1727948" cy="852769"/>
          <a:chOff x="6543673" y="5438772"/>
          <a:chExt cx="1666876" cy="609602"/>
        </a:xfrm>
      </xdr:grpSpPr>
      <xdr:sp macro="" textlink="">
        <xdr:nvSpPr>
          <xdr:cNvPr id="6" name="ホームベース 5"/>
          <xdr:cNvSpPr/>
        </xdr:nvSpPr>
        <xdr:spPr>
          <a:xfrm rot="10800000">
            <a:off x="6543673" y="5438772"/>
            <a:ext cx="1666876" cy="609602"/>
          </a:xfrm>
          <a:prstGeom prst="homePlate">
            <a:avLst/>
          </a:prstGeom>
          <a:solidFill>
            <a:schemeClr val="accent4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6877050" y="5476875"/>
            <a:ext cx="122872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おくやみコーナーの</a:t>
            </a:r>
            <a:endParaRPr kumimoji="1" lang="en-US" altLang="ja-JP" sz="1050">
              <a:latin typeface="Meiryo UI" pitchFamily="50" charset="-128"/>
              <a:ea typeface="Meiryo UI" pitchFamily="50" charset="-128"/>
              <a:cs typeface="Meiryo UI" pitchFamily="50" charset="-128"/>
            </a:endParaRPr>
          </a:p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データより</a:t>
            </a:r>
          </a:p>
        </xdr:txBody>
      </xdr:sp>
    </xdr:grpSp>
    <xdr:clientData/>
  </xdr:twoCellAnchor>
  <xdr:twoCellAnchor>
    <xdr:from>
      <xdr:col>9</xdr:col>
      <xdr:colOff>0</xdr:colOff>
      <xdr:row>0</xdr:row>
      <xdr:rowOff>114300</xdr:rowOff>
    </xdr:from>
    <xdr:to>
      <xdr:col>17</xdr:col>
      <xdr:colOff>76201</xdr:colOff>
      <xdr:row>2</xdr:row>
      <xdr:rowOff>0</xdr:rowOff>
    </xdr:to>
    <xdr:grpSp>
      <xdr:nvGrpSpPr>
        <xdr:cNvPr id="11" name="グループ化 10"/>
        <xdr:cNvGrpSpPr/>
      </xdr:nvGrpSpPr>
      <xdr:grpSpPr>
        <a:xfrm>
          <a:off x="6566647" y="114300"/>
          <a:ext cx="1689848" cy="378759"/>
          <a:chOff x="6543673" y="5438772"/>
          <a:chExt cx="1666876" cy="609602"/>
        </a:xfrm>
      </xdr:grpSpPr>
      <xdr:sp macro="" textlink="">
        <xdr:nvSpPr>
          <xdr:cNvPr id="12" name="ホームベース 11"/>
          <xdr:cNvSpPr/>
        </xdr:nvSpPr>
        <xdr:spPr>
          <a:xfrm rot="10800000">
            <a:off x="6543673" y="5438772"/>
            <a:ext cx="1666876" cy="609602"/>
          </a:xfrm>
          <a:prstGeom prst="homePlate">
            <a:avLst/>
          </a:prstGeom>
          <a:solidFill>
            <a:schemeClr val="accent4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" name="テキスト ボックス 12"/>
          <xdr:cNvSpPr txBox="1"/>
        </xdr:nvSpPr>
        <xdr:spPr>
          <a:xfrm>
            <a:off x="6877050" y="5476875"/>
            <a:ext cx="122872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おくやみコーナーの</a:t>
            </a:r>
            <a:endParaRPr kumimoji="1" lang="en-US" altLang="ja-JP" sz="1050">
              <a:latin typeface="Meiryo UI" pitchFamily="50" charset="-128"/>
              <a:ea typeface="Meiryo UI" pitchFamily="50" charset="-128"/>
              <a:cs typeface="Meiryo UI" pitchFamily="50" charset="-128"/>
            </a:endParaRPr>
          </a:p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データより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13</xdr:row>
          <xdr:rowOff>19050</xdr:rowOff>
        </xdr:from>
        <xdr:to>
          <xdr:col>3</xdr:col>
          <xdr:colOff>161925</xdr:colOff>
          <xdr:row>14</xdr:row>
          <xdr:rowOff>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13</xdr:row>
          <xdr:rowOff>9525</xdr:rowOff>
        </xdr:from>
        <xdr:to>
          <xdr:col>4</xdr:col>
          <xdr:colOff>76200</xdr:colOff>
          <xdr:row>13</xdr:row>
          <xdr:rowOff>238125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14</xdr:row>
          <xdr:rowOff>9525</xdr:rowOff>
        </xdr:from>
        <xdr:to>
          <xdr:col>3</xdr:col>
          <xdr:colOff>152400</xdr:colOff>
          <xdr:row>14</xdr:row>
          <xdr:rowOff>238125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14</xdr:row>
          <xdr:rowOff>19050</xdr:rowOff>
        </xdr:from>
        <xdr:to>
          <xdr:col>4</xdr:col>
          <xdr:colOff>85725</xdr:colOff>
          <xdr:row>15</xdr:row>
          <xdr:rowOff>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19050</xdr:rowOff>
        </xdr:from>
        <xdr:to>
          <xdr:col>3</xdr:col>
          <xdr:colOff>161925</xdr:colOff>
          <xdr:row>16</xdr:row>
          <xdr:rowOff>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15</xdr:row>
          <xdr:rowOff>9525</xdr:rowOff>
        </xdr:from>
        <xdr:to>
          <xdr:col>4</xdr:col>
          <xdr:colOff>76200</xdr:colOff>
          <xdr:row>15</xdr:row>
          <xdr:rowOff>238125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19050</xdr:rowOff>
        </xdr:from>
        <xdr:to>
          <xdr:col>3</xdr:col>
          <xdr:colOff>152400</xdr:colOff>
          <xdr:row>17</xdr:row>
          <xdr:rowOff>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9525</xdr:rowOff>
        </xdr:from>
        <xdr:to>
          <xdr:col>4</xdr:col>
          <xdr:colOff>76200</xdr:colOff>
          <xdr:row>16</xdr:row>
          <xdr:rowOff>238125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19050</xdr:rowOff>
        </xdr:from>
        <xdr:to>
          <xdr:col>3</xdr:col>
          <xdr:colOff>152400</xdr:colOff>
          <xdr:row>18</xdr:row>
          <xdr:rowOff>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17</xdr:row>
          <xdr:rowOff>9525</xdr:rowOff>
        </xdr:from>
        <xdr:to>
          <xdr:col>4</xdr:col>
          <xdr:colOff>76200</xdr:colOff>
          <xdr:row>17</xdr:row>
          <xdr:rowOff>238125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19050</xdr:rowOff>
        </xdr:from>
        <xdr:to>
          <xdr:col>3</xdr:col>
          <xdr:colOff>161925</xdr:colOff>
          <xdr:row>21</xdr:row>
          <xdr:rowOff>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20</xdr:row>
          <xdr:rowOff>9525</xdr:rowOff>
        </xdr:from>
        <xdr:to>
          <xdr:col>4</xdr:col>
          <xdr:colOff>76200</xdr:colOff>
          <xdr:row>20</xdr:row>
          <xdr:rowOff>238125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20</xdr:row>
          <xdr:rowOff>9525</xdr:rowOff>
        </xdr:from>
        <xdr:to>
          <xdr:col>5</xdr:col>
          <xdr:colOff>76200</xdr:colOff>
          <xdr:row>20</xdr:row>
          <xdr:rowOff>238125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未確認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19050</xdr:rowOff>
        </xdr:from>
        <xdr:to>
          <xdr:col>3</xdr:col>
          <xdr:colOff>161925</xdr:colOff>
          <xdr:row>22</xdr:row>
          <xdr:rowOff>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21</xdr:row>
          <xdr:rowOff>9525</xdr:rowOff>
        </xdr:from>
        <xdr:to>
          <xdr:col>4</xdr:col>
          <xdr:colOff>76200</xdr:colOff>
          <xdr:row>21</xdr:row>
          <xdr:rowOff>238125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21</xdr:row>
          <xdr:rowOff>9525</xdr:rowOff>
        </xdr:from>
        <xdr:to>
          <xdr:col>5</xdr:col>
          <xdr:colOff>76200</xdr:colOff>
          <xdr:row>21</xdr:row>
          <xdr:rowOff>238125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未確認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19050</xdr:rowOff>
        </xdr:from>
        <xdr:to>
          <xdr:col>3</xdr:col>
          <xdr:colOff>161925</xdr:colOff>
          <xdr:row>23</xdr:row>
          <xdr:rowOff>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22</xdr:row>
          <xdr:rowOff>9525</xdr:rowOff>
        </xdr:from>
        <xdr:to>
          <xdr:col>4</xdr:col>
          <xdr:colOff>76200</xdr:colOff>
          <xdr:row>22</xdr:row>
          <xdr:rowOff>238125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22</xdr:row>
          <xdr:rowOff>9525</xdr:rowOff>
        </xdr:from>
        <xdr:to>
          <xdr:col>5</xdr:col>
          <xdr:colOff>76200</xdr:colOff>
          <xdr:row>22</xdr:row>
          <xdr:rowOff>238125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未確認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19050</xdr:rowOff>
        </xdr:from>
        <xdr:to>
          <xdr:col>3</xdr:col>
          <xdr:colOff>152400</xdr:colOff>
          <xdr:row>24</xdr:row>
          <xdr:rowOff>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23</xdr:row>
          <xdr:rowOff>9525</xdr:rowOff>
        </xdr:from>
        <xdr:to>
          <xdr:col>4</xdr:col>
          <xdr:colOff>76200</xdr:colOff>
          <xdr:row>23</xdr:row>
          <xdr:rowOff>238125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24</xdr:row>
          <xdr:rowOff>66675</xdr:rowOff>
        </xdr:from>
        <xdr:to>
          <xdr:col>6</xdr:col>
          <xdr:colOff>723900</xdr:colOff>
          <xdr:row>24</xdr:row>
          <xdr:rowOff>323850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11</xdr:row>
          <xdr:rowOff>9525</xdr:rowOff>
        </xdr:from>
        <xdr:to>
          <xdr:col>3</xdr:col>
          <xdr:colOff>180975</xdr:colOff>
          <xdr:row>11</xdr:row>
          <xdr:rowOff>238125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特徴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11</xdr:row>
          <xdr:rowOff>19050</xdr:rowOff>
        </xdr:from>
        <xdr:to>
          <xdr:col>4</xdr:col>
          <xdr:colOff>742950</xdr:colOff>
          <xdr:row>12</xdr:row>
          <xdr:rowOff>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普(口座本人）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10</xdr:row>
          <xdr:rowOff>238125</xdr:rowOff>
        </xdr:from>
        <xdr:to>
          <xdr:col>15</xdr:col>
          <xdr:colOff>142875</xdr:colOff>
          <xdr:row>12</xdr:row>
          <xdr:rowOff>9525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普徴(納付書）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19050</xdr:rowOff>
        </xdr:from>
        <xdr:to>
          <xdr:col>3</xdr:col>
          <xdr:colOff>152400</xdr:colOff>
          <xdr:row>19</xdr:row>
          <xdr:rowOff>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提出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18</xdr:row>
          <xdr:rowOff>9525</xdr:rowOff>
        </xdr:from>
        <xdr:to>
          <xdr:col>6</xdr:col>
          <xdr:colOff>514350</xdr:colOff>
          <xdr:row>18</xdr:row>
          <xdr:rowOff>238125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不要（登録なし）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10</xdr:row>
          <xdr:rowOff>19050</xdr:rowOff>
        </xdr:from>
        <xdr:to>
          <xdr:col>3</xdr:col>
          <xdr:colOff>161925</xdr:colOff>
          <xdr:row>11</xdr:row>
          <xdr:rowOff>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10</xdr:row>
          <xdr:rowOff>9525</xdr:rowOff>
        </xdr:from>
        <xdr:to>
          <xdr:col>4</xdr:col>
          <xdr:colOff>76200</xdr:colOff>
          <xdr:row>10</xdr:row>
          <xdr:rowOff>238125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12</xdr:row>
          <xdr:rowOff>19050</xdr:rowOff>
        </xdr:from>
        <xdr:to>
          <xdr:col>3</xdr:col>
          <xdr:colOff>161925</xdr:colOff>
          <xdr:row>13</xdr:row>
          <xdr:rowOff>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12</xdr:row>
          <xdr:rowOff>9525</xdr:rowOff>
        </xdr:from>
        <xdr:to>
          <xdr:col>4</xdr:col>
          <xdr:colOff>76200</xdr:colOff>
          <xdr:row>12</xdr:row>
          <xdr:rowOff>238125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19050</xdr:rowOff>
        </xdr:from>
        <xdr:to>
          <xdr:col>5</xdr:col>
          <xdr:colOff>561975</xdr:colOff>
          <xdr:row>12</xdr:row>
          <xdr:rowOff>238125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特徴できたら還付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733425</xdr:colOff>
          <xdr:row>12</xdr:row>
          <xdr:rowOff>0</xdr:rowOff>
        </xdr:from>
        <xdr:to>
          <xdr:col>7</xdr:col>
          <xdr:colOff>504825</xdr:colOff>
          <xdr:row>13</xdr:row>
          <xdr:rowOff>9525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口振できたら還付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8</xdr:row>
          <xdr:rowOff>66675</xdr:rowOff>
        </xdr:from>
        <xdr:to>
          <xdr:col>5</xdr:col>
          <xdr:colOff>771525</xdr:colOff>
          <xdr:row>8</xdr:row>
          <xdr:rowOff>295275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33CCCC" mc:Ignorable="a14" a14:legacySpreadsheetColorIndex="4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該当手続きなし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800100</xdr:colOff>
          <xdr:row>8</xdr:row>
          <xdr:rowOff>47625</xdr:rowOff>
        </xdr:from>
        <xdr:to>
          <xdr:col>4</xdr:col>
          <xdr:colOff>38100</xdr:colOff>
          <xdr:row>8</xdr:row>
          <xdr:rowOff>342900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33CCCC" mc:Ignorable="a14" a14:legacySpreadsheetColorIndex="4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資格あり・手続きあり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57150</xdr:rowOff>
        </xdr:from>
        <xdr:to>
          <xdr:col>7</xdr:col>
          <xdr:colOff>276225</xdr:colOff>
          <xdr:row>8</xdr:row>
          <xdr:rowOff>295275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33CCCC" mc:Ignorable="a14" a14:legacySpreadsheetColorIndex="4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手続済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16</xdr:row>
          <xdr:rowOff>9525</xdr:rowOff>
        </xdr:from>
        <xdr:to>
          <xdr:col>5</xdr:col>
          <xdr:colOff>647700</xdr:colOff>
          <xdr:row>17</xdr:row>
          <xdr:rowOff>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事前申請可能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11</xdr:row>
          <xdr:rowOff>0</xdr:rowOff>
        </xdr:from>
        <xdr:to>
          <xdr:col>6</xdr:col>
          <xdr:colOff>390525</xdr:colOff>
          <xdr:row>12</xdr:row>
          <xdr:rowOff>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普(口座本人以外）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06\005&#31119;&#31049;&#20445;&#20581;&#37096;\005&#20445;&#20581;&#21307;&#30274;&#35506;\02&#21307;&#30274;&#21161;&#25104;&#20418;\&#21476;&#26412;\&#36996;&#20184;&#38306;&#20418;\&#36996;&#20184;H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DB1"/>
      <sheetName val="DB2"/>
      <sheetName val="WK1"/>
      <sheetName val="JYOKEN"/>
      <sheetName val="経伺簿"/>
      <sheetName val="通知"/>
      <sheetName val="未済"/>
      <sheetName val="口座"/>
      <sheetName val="相続２"/>
      <sheetName val="支払"/>
      <sheetName val="充当"/>
      <sheetName val="願死亡届"/>
      <sheetName val="相続"/>
    </sheetNames>
    <sheetDataSet>
      <sheetData sheetId="0">
        <row r="53">
          <cell r="E53">
            <v>1</v>
          </cell>
          <cell r="F53" t="str">
            <v>特徴  1期</v>
          </cell>
        </row>
        <row r="54">
          <cell r="E54">
            <v>2</v>
          </cell>
          <cell r="F54" t="str">
            <v>特徴  2期</v>
          </cell>
        </row>
        <row r="55">
          <cell r="E55">
            <v>3</v>
          </cell>
          <cell r="F55" t="str">
            <v>特徴  3期</v>
          </cell>
        </row>
        <row r="56">
          <cell r="E56">
            <v>4</v>
          </cell>
          <cell r="F56" t="str">
            <v>特徴  4期</v>
          </cell>
        </row>
        <row r="57">
          <cell r="E57">
            <v>5</v>
          </cell>
          <cell r="F57" t="str">
            <v>特徴  5期</v>
          </cell>
        </row>
        <row r="58">
          <cell r="E58">
            <v>6</v>
          </cell>
          <cell r="F58" t="str">
            <v>特徴  6期</v>
          </cell>
        </row>
        <row r="59">
          <cell r="E59">
            <v>7</v>
          </cell>
          <cell r="F59" t="str">
            <v>ERROR</v>
          </cell>
        </row>
        <row r="60">
          <cell r="E60">
            <v>11</v>
          </cell>
          <cell r="F60" t="str">
            <v>普徴  1期</v>
          </cell>
        </row>
        <row r="61">
          <cell r="E61">
            <v>12</v>
          </cell>
          <cell r="F61" t="str">
            <v>普徴  2期</v>
          </cell>
        </row>
        <row r="62">
          <cell r="E62">
            <v>13</v>
          </cell>
          <cell r="F62" t="str">
            <v>普徴  3期</v>
          </cell>
        </row>
        <row r="63">
          <cell r="E63">
            <v>14</v>
          </cell>
          <cell r="F63" t="str">
            <v>普徴  4期</v>
          </cell>
        </row>
        <row r="64">
          <cell r="E64">
            <v>15</v>
          </cell>
          <cell r="F64" t="str">
            <v>普徴  5期</v>
          </cell>
        </row>
        <row r="65">
          <cell r="E65">
            <v>16</v>
          </cell>
          <cell r="F65" t="str">
            <v>普徴  6期</v>
          </cell>
        </row>
        <row r="66">
          <cell r="E66">
            <v>17</v>
          </cell>
          <cell r="F66" t="str">
            <v>普徴  7期</v>
          </cell>
        </row>
        <row r="67">
          <cell r="E67">
            <v>18</v>
          </cell>
          <cell r="F67" t="str">
            <v>普徴  8期</v>
          </cell>
        </row>
        <row r="68">
          <cell r="E68">
            <v>19</v>
          </cell>
          <cell r="F68" t="str">
            <v>普徴  9期</v>
          </cell>
        </row>
        <row r="69">
          <cell r="E69">
            <v>20</v>
          </cell>
          <cell r="F69" t="str">
            <v>普徴 10期</v>
          </cell>
        </row>
        <row r="70">
          <cell r="E70">
            <v>21</v>
          </cell>
          <cell r="F70" t="str">
            <v>ERROR</v>
          </cell>
        </row>
        <row r="80">
          <cell r="E80">
            <v>1</v>
          </cell>
          <cell r="F80">
            <v>38821</v>
          </cell>
          <cell r="H80">
            <v>38847</v>
          </cell>
        </row>
        <row r="81">
          <cell r="E81">
            <v>2</v>
          </cell>
          <cell r="F81">
            <v>38883</v>
          </cell>
          <cell r="H81">
            <v>38905</v>
          </cell>
        </row>
        <row r="82">
          <cell r="E82">
            <v>3</v>
          </cell>
          <cell r="F82">
            <v>38944</v>
          </cell>
          <cell r="H82">
            <v>38968</v>
          </cell>
        </row>
        <row r="83">
          <cell r="E83">
            <v>4</v>
          </cell>
          <cell r="F83">
            <v>39003</v>
          </cell>
          <cell r="H83">
            <v>39030</v>
          </cell>
        </row>
        <row r="84">
          <cell r="E84">
            <v>5</v>
          </cell>
          <cell r="F84">
            <v>39066</v>
          </cell>
          <cell r="H84">
            <v>39092</v>
          </cell>
        </row>
        <row r="85">
          <cell r="E85">
            <v>6</v>
          </cell>
          <cell r="F85">
            <v>39128</v>
          </cell>
          <cell r="H85">
            <v>39153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令和元年5月7日</v>
          </cell>
          <cell r="D2" t="str">
            <v>おくやみ01</v>
          </cell>
        </row>
        <row r="3">
          <cell r="D3"/>
        </row>
        <row r="5">
          <cell r="B5" t="str">
            <v>00839092</v>
          </cell>
        </row>
        <row r="6">
          <cell r="B6" t="e">
            <v>#N/A</v>
          </cell>
          <cell r="C6" t="e">
            <v>#N/A</v>
          </cell>
          <cell r="F6">
            <v>20055</v>
          </cell>
        </row>
        <row r="11">
          <cell r="B11" t="e">
            <v>#N/A</v>
          </cell>
        </row>
        <row r="12">
          <cell r="B12" t="e">
            <v>#N/A</v>
          </cell>
        </row>
        <row r="13">
          <cell r="B13" t="e">
            <v>#N/A</v>
          </cell>
          <cell r="F13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omments" Target="../comments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4"/>
  <sheetViews>
    <sheetView tabSelected="1" view="pageBreakPreview" zoomScale="85" zoomScaleSheetLayoutView="85" workbookViewId="0">
      <selection activeCell="D3" sqref="D3:E3"/>
    </sheetView>
  </sheetViews>
  <sheetFormatPr defaultColWidth="10.625" defaultRowHeight="20.100000000000001" customHeight="1" x14ac:dyDescent="0.15"/>
  <cols>
    <col min="1" max="6" width="10.625" style="1"/>
    <col min="7" max="7" width="12" style="1" bestFit="1" customWidth="1"/>
    <col min="8" max="8" width="10.625" style="1"/>
    <col min="9" max="9" width="32.125" style="1" hidden="1" customWidth="1"/>
    <col min="10" max="15" width="10.625" style="1" hidden="1" customWidth="1"/>
    <col min="16" max="16" width="10.625" style="1" customWidth="1"/>
    <col min="17" max="16384" width="10.625" style="1"/>
  </cols>
  <sheetData>
    <row r="1" spans="1:20" ht="20.100000000000001" customHeight="1" x14ac:dyDescent="0.15">
      <c r="A1" s="95" t="s">
        <v>0</v>
      </c>
      <c r="B1" s="95"/>
      <c r="C1" s="95"/>
      <c r="D1" s="95"/>
      <c r="E1" s="96"/>
      <c r="F1" s="35" t="s">
        <v>1</v>
      </c>
      <c r="G1" s="97" t="str">
        <f>[2]入力シート!$B$2</f>
        <v>令和元年5月7日</v>
      </c>
      <c r="H1" s="98"/>
      <c r="I1" s="76"/>
    </row>
    <row r="2" spans="1:20" ht="20.100000000000001" customHeight="1" thickBot="1" x14ac:dyDescent="0.2">
      <c r="A2" s="95"/>
      <c r="B2" s="95"/>
      <c r="C2" s="95"/>
      <c r="D2" s="95"/>
      <c r="E2" s="96"/>
      <c r="F2" s="36" t="s">
        <v>2</v>
      </c>
      <c r="G2" s="99" t="str">
        <f>IF(LEN(S2)&lt;15,LEFT(S2,14),MID(S2,FIND("おくやみ",S2)-8,14))</f>
        <v>おくやみ01</v>
      </c>
      <c r="H2" s="100"/>
      <c r="Q2" s="2"/>
      <c r="S2" s="3" t="str">
        <f>[2]入力シート!$D$2</f>
        <v>おくやみ01</v>
      </c>
    </row>
    <row r="3" spans="1:20" ht="20.100000000000001" customHeight="1" x14ac:dyDescent="0.15">
      <c r="A3" s="101" t="s">
        <v>3</v>
      </c>
      <c r="B3" s="102"/>
      <c r="C3" s="5" t="s">
        <v>4</v>
      </c>
      <c r="D3" s="107" t="e">
        <f>[2]入力シート!$B$6</f>
        <v>#N/A</v>
      </c>
      <c r="E3" s="108"/>
      <c r="F3" s="6" t="s">
        <v>5</v>
      </c>
      <c r="G3" s="109" t="e">
        <f>[2]入力シート!$C$6</f>
        <v>#N/A</v>
      </c>
      <c r="H3" s="110"/>
      <c r="T3" s="7"/>
    </row>
    <row r="4" spans="1:20" ht="20.100000000000001" customHeight="1" x14ac:dyDescent="0.15">
      <c r="A4" s="103"/>
      <c r="B4" s="104"/>
      <c r="C4" s="8" t="s">
        <v>6</v>
      </c>
      <c r="D4" s="111">
        <f>[2]入力シート!$D$3</f>
        <v>0</v>
      </c>
      <c r="E4" s="112"/>
      <c r="F4" s="33" t="s">
        <v>46</v>
      </c>
      <c r="G4" s="120" t="str">
        <f>[2]入力シート!$B$5</f>
        <v>00839092</v>
      </c>
      <c r="H4" s="113"/>
    </row>
    <row r="5" spans="1:20" ht="20.100000000000001" customHeight="1" x14ac:dyDescent="0.15">
      <c r="A5" s="103"/>
      <c r="B5" s="104"/>
      <c r="C5" s="9" t="s">
        <v>7</v>
      </c>
      <c r="D5" s="111" t="e">
        <f>[2]入力シート!$B$11</f>
        <v>#N/A</v>
      </c>
      <c r="E5" s="112"/>
      <c r="F5" s="112"/>
      <c r="G5" s="112"/>
      <c r="H5" s="113"/>
    </row>
    <row r="6" spans="1:20" ht="20.100000000000001" customHeight="1" x14ac:dyDescent="0.15">
      <c r="A6" s="103"/>
      <c r="B6" s="104"/>
      <c r="C6" s="10" t="s">
        <v>8</v>
      </c>
      <c r="D6" s="114" t="e">
        <f>[2]入力シート!$B$12</f>
        <v>#N/A</v>
      </c>
      <c r="E6" s="115"/>
      <c r="F6" s="115"/>
      <c r="G6" s="115"/>
      <c r="H6" s="116"/>
    </row>
    <row r="7" spans="1:20" ht="20.100000000000001" customHeight="1" thickBot="1" x14ac:dyDescent="0.2">
      <c r="A7" s="105"/>
      <c r="B7" s="106"/>
      <c r="C7" s="11" t="s">
        <v>9</v>
      </c>
      <c r="D7" s="128" t="e">
        <f>[2]入力シート!$B$13</f>
        <v>#N/A</v>
      </c>
      <c r="E7" s="129"/>
      <c r="F7" s="34" t="s">
        <v>47</v>
      </c>
      <c r="G7" s="130" t="e">
        <f>[2]入力シート!$F$13+1</f>
        <v>#N/A</v>
      </c>
      <c r="H7" s="131"/>
      <c r="I7" s="4" t="e">
        <f>MONTH(G7)</f>
        <v>#N/A</v>
      </c>
    </row>
    <row r="8" spans="1:20" ht="25.5" customHeight="1" thickBot="1" x14ac:dyDescent="0.2">
      <c r="A8" s="37" t="s">
        <v>10</v>
      </c>
      <c r="B8" s="124" t="s">
        <v>49</v>
      </c>
      <c r="C8" s="125"/>
      <c r="D8" s="126"/>
      <c r="E8" s="12"/>
      <c r="F8" s="13"/>
      <c r="G8" s="14"/>
      <c r="H8" s="15"/>
      <c r="J8" s="1" t="b">
        <v>0</v>
      </c>
      <c r="K8" s="1" t="b">
        <v>0</v>
      </c>
      <c r="L8" s="1" t="b">
        <v>0</v>
      </c>
    </row>
    <row r="9" spans="1:20" s="16" customFormat="1" ht="33" customHeight="1" thickBot="1" x14ac:dyDescent="0.2">
      <c r="A9" s="30" t="s">
        <v>40</v>
      </c>
      <c r="B9" s="78"/>
      <c r="C9" s="79"/>
      <c r="D9" s="79"/>
      <c r="E9" s="26"/>
      <c r="F9" s="26"/>
      <c r="G9" s="28"/>
      <c r="H9" s="29"/>
      <c r="I9" s="16" t="s">
        <v>32</v>
      </c>
      <c r="J9" s="16" t="s">
        <v>25</v>
      </c>
      <c r="K9" s="16" t="s">
        <v>26</v>
      </c>
      <c r="L9" s="16" t="s">
        <v>27</v>
      </c>
      <c r="M9" s="16" t="s">
        <v>30</v>
      </c>
      <c r="N9" s="16" t="s">
        <v>24</v>
      </c>
      <c r="O9" s="16" t="s">
        <v>28</v>
      </c>
      <c r="P9" s="17"/>
    </row>
    <row r="10" spans="1:20" s="16" customFormat="1" ht="20.100000000000001" customHeight="1" x14ac:dyDescent="0.15">
      <c r="A10" s="38" t="s">
        <v>12</v>
      </c>
      <c r="B10" s="26" t="s">
        <v>13</v>
      </c>
      <c r="C10" s="18"/>
      <c r="D10" s="39" t="s">
        <v>45</v>
      </c>
      <c r="E10" s="18"/>
      <c r="F10" s="40" t="s">
        <v>43</v>
      </c>
      <c r="G10" s="41"/>
      <c r="H10" s="42"/>
      <c r="I10" s="16" t="str">
        <f>IF(J8=TRUE,IF(I7=4,"●新年度分保険料は賦課されない",IF(AND(5&lt;=I7,I7&lt;=7),"●新年度分保険料通知：7月中旬送付","")),"")</f>
        <v/>
      </c>
      <c r="N10" s="16">
        <v>0</v>
      </c>
      <c r="O10" s="1" t="s">
        <v>41</v>
      </c>
      <c r="P10" s="17"/>
    </row>
    <row r="11" spans="1:20" s="16" customFormat="1" ht="20.100000000000001" customHeight="1" x14ac:dyDescent="0.15">
      <c r="A11" s="43" t="s">
        <v>23</v>
      </c>
      <c r="B11" s="27"/>
      <c r="C11" s="44"/>
      <c r="D11" s="27"/>
      <c r="E11" s="27"/>
      <c r="F11" s="83" t="s">
        <v>48</v>
      </c>
      <c r="G11" s="82">
        <f>[2]入力シート!$F$6</f>
        <v>20055</v>
      </c>
      <c r="H11" s="45"/>
      <c r="I11" s="19"/>
      <c r="J11" s="16" t="b">
        <v>0</v>
      </c>
      <c r="K11" s="16" t="b">
        <v>0</v>
      </c>
      <c r="N11" s="16">
        <v>0</v>
      </c>
      <c r="P11" s="17"/>
    </row>
    <row r="12" spans="1:20" s="16" customFormat="1" ht="20.100000000000001" customHeight="1" x14ac:dyDescent="0.15">
      <c r="A12" s="43" t="s">
        <v>14</v>
      </c>
      <c r="B12" s="27"/>
      <c r="C12" s="44"/>
      <c r="D12" s="27"/>
      <c r="E12" s="46"/>
      <c r="F12" s="27"/>
      <c r="G12" s="47"/>
      <c r="H12" s="48"/>
      <c r="I12" s="19" t="str">
        <f>IF(J12=TRUE,"●現在年金特徴",IF(K12=TRUE,"●現在普徴(口座本人）",IF(L12=TRUE,"●現在普徴（口座本人以外）",IF(M12=TRUE,"●現在普徴（納付書）",""))))</f>
        <v/>
      </c>
      <c r="J12" s="16" t="b">
        <v>0</v>
      </c>
      <c r="K12" s="16" t="b">
        <v>0</v>
      </c>
      <c r="L12" s="16" t="b">
        <v>0</v>
      </c>
      <c r="M12" s="16" t="b">
        <v>0</v>
      </c>
      <c r="N12" s="16">
        <v>0</v>
      </c>
      <c r="O12" s="1"/>
      <c r="P12" s="17"/>
    </row>
    <row r="13" spans="1:20" s="16" customFormat="1" ht="20.100000000000001" customHeight="1" x14ac:dyDescent="0.15">
      <c r="A13" s="43" t="s">
        <v>29</v>
      </c>
      <c r="B13" s="27"/>
      <c r="C13" s="44"/>
      <c r="D13" s="27"/>
      <c r="E13" s="46"/>
      <c r="F13" s="27"/>
      <c r="G13" s="47"/>
      <c r="H13" s="48"/>
      <c r="I13" s="19" t="str">
        <f>IF(J13=TRUE,"●還付なし",IF(K13=TRUE,"●還付あり（料額変更通知送付あり）",IF(L13=TRUE,"●次回特徴されれば還付あり(料額変更通知送付あり）",IF(M13=TRUE,"●次回口座振替されれば還付あり(料額変更通知送付あり",""))))</f>
        <v/>
      </c>
      <c r="J13" s="16" t="b">
        <v>0</v>
      </c>
      <c r="K13" s="16" t="b">
        <v>0</v>
      </c>
      <c r="L13" s="16" t="b">
        <v>0</v>
      </c>
      <c r="M13" s="16" t="b">
        <v>0</v>
      </c>
      <c r="N13" s="16">
        <v>0</v>
      </c>
      <c r="O13" s="1"/>
      <c r="P13" s="17"/>
    </row>
    <row r="14" spans="1:20" s="16" customFormat="1" ht="20.100000000000001" customHeight="1" x14ac:dyDescent="0.15">
      <c r="A14" s="43" t="s">
        <v>36</v>
      </c>
      <c r="B14" s="27"/>
      <c r="C14" s="44"/>
      <c r="D14" s="27"/>
      <c r="E14" s="27"/>
      <c r="F14" s="27"/>
      <c r="G14" s="47"/>
      <c r="H14" s="48"/>
      <c r="I14" s="19" t="str">
        <f>IF(K14=TRUE,"●納付に関する相談必要",IF(M13=TRUE,"●引き落とし結果不明であれば納付相談必要",""))</f>
        <v/>
      </c>
      <c r="J14" s="16" t="b">
        <v>0</v>
      </c>
      <c r="K14" s="16" t="b">
        <v>0</v>
      </c>
      <c r="N14" s="16">
        <f>IF(K14=TRUE,1,0)</f>
        <v>0</v>
      </c>
      <c r="O14" s="1"/>
      <c r="P14" s="17"/>
    </row>
    <row r="15" spans="1:20" s="16" customFormat="1" ht="20.100000000000001" customHeight="1" thickBot="1" x14ac:dyDescent="0.2">
      <c r="A15" s="49" t="s">
        <v>15</v>
      </c>
      <c r="B15" s="50"/>
      <c r="C15" s="51"/>
      <c r="D15" s="50"/>
      <c r="E15" s="50" t="str">
        <f>IF(K15=TRUE,"被保番","")</f>
        <v/>
      </c>
      <c r="F15" s="50"/>
      <c r="G15" s="50" t="str">
        <f>IF(K15=TRUE,"氏名","")</f>
        <v/>
      </c>
      <c r="H15" s="77"/>
      <c r="I15" s="19" t="str">
        <f>IF(K15=TRUE,"●"&amp;H15&amp;"様の保険料口座振替名義人であるため納付相談が必要","")</f>
        <v/>
      </c>
      <c r="J15" s="16" t="b">
        <v>0</v>
      </c>
      <c r="K15" s="16" t="b">
        <v>0</v>
      </c>
      <c r="N15" s="16">
        <f t="shared" ref="N15:N24" si="0">IF(K15=TRUE,1,0)</f>
        <v>0</v>
      </c>
      <c r="O15" s="1"/>
      <c r="P15" s="17"/>
    </row>
    <row r="16" spans="1:20" s="16" customFormat="1" ht="20.100000000000001" customHeight="1" x14ac:dyDescent="0.15">
      <c r="A16" s="80" t="s">
        <v>17</v>
      </c>
      <c r="B16" s="78"/>
      <c r="C16" s="54"/>
      <c r="D16" s="55"/>
      <c r="E16" s="55"/>
      <c r="F16" s="55"/>
      <c r="G16" s="41"/>
      <c r="H16" s="56"/>
      <c r="I16" s="19" t="str">
        <f>IF(K16=TRUE,"●介護合算の未申請あり","")</f>
        <v/>
      </c>
      <c r="J16" s="16" t="b">
        <v>0</v>
      </c>
      <c r="K16" s="16" t="b">
        <v>0</v>
      </c>
      <c r="N16" s="16">
        <f t="shared" si="0"/>
        <v>0</v>
      </c>
      <c r="O16" s="1"/>
      <c r="P16" s="17"/>
    </row>
    <row r="17" spans="1:16" s="16" customFormat="1" ht="20.100000000000001" customHeight="1" x14ac:dyDescent="0.15">
      <c r="A17" s="43" t="s">
        <v>16</v>
      </c>
      <c r="B17" s="81"/>
      <c r="C17" s="44"/>
      <c r="D17" s="27"/>
      <c r="E17" s="27"/>
      <c r="F17" s="27"/>
      <c r="G17" s="47"/>
      <c r="H17" s="48"/>
      <c r="I17" s="19" t="str">
        <f>IF(K17=TRUE,"●高額療養費の未申請あり",IF(L17=TRUE,"●高額療養費の事前申請が可能",""))</f>
        <v/>
      </c>
      <c r="J17" s="16" t="b">
        <v>0</v>
      </c>
      <c r="K17" s="16" t="b">
        <v>0</v>
      </c>
      <c r="L17" s="16" t="b">
        <v>0</v>
      </c>
      <c r="N17" s="16">
        <f>IF(K17=TRUE,1,IF(L17=TRUE,1,0))</f>
        <v>0</v>
      </c>
      <c r="O17" s="1"/>
      <c r="P17" s="17"/>
    </row>
    <row r="18" spans="1:16" s="16" customFormat="1" ht="20.100000000000001" customHeight="1" x14ac:dyDescent="0.15">
      <c r="A18" s="43" t="s">
        <v>44</v>
      </c>
      <c r="B18" s="81"/>
      <c r="C18" s="44"/>
      <c r="D18" s="27"/>
      <c r="E18" s="27"/>
      <c r="F18" s="27"/>
      <c r="G18" s="47"/>
      <c r="H18" s="48"/>
      <c r="I18" s="19" t="str">
        <f>IF(K18=TRUE,"●外来年間合算の未申請あり","")</f>
        <v/>
      </c>
      <c r="J18" s="16" t="b">
        <v>0</v>
      </c>
      <c r="K18" s="16" t="b">
        <v>0</v>
      </c>
      <c r="L18" s="16" t="b">
        <v>0</v>
      </c>
      <c r="N18" s="16">
        <f>IF(K18=TRUE,1,0)</f>
        <v>0</v>
      </c>
      <c r="O18" s="1"/>
      <c r="P18" s="17"/>
    </row>
    <row r="19" spans="1:16" s="16" customFormat="1" ht="20.100000000000001" customHeight="1" thickBot="1" x14ac:dyDescent="0.2">
      <c r="A19" s="52" t="s">
        <v>38</v>
      </c>
      <c r="B19" s="53"/>
      <c r="C19" s="57"/>
      <c r="D19" s="58"/>
      <c r="E19" s="58"/>
      <c r="F19" s="58"/>
      <c r="G19" s="59"/>
      <c r="H19" s="60"/>
      <c r="I19" s="19" t="str">
        <f>IF(K19=TRUE,"●給付口座の変更届は不要","")</f>
        <v/>
      </c>
      <c r="J19" s="16" t="b">
        <v>0</v>
      </c>
      <c r="K19" s="16" t="b">
        <v>0</v>
      </c>
      <c r="N19" s="16">
        <f t="shared" si="0"/>
        <v>0</v>
      </c>
      <c r="O19" s="1" t="str">
        <f>IF(J19=TRUE,"●口座変更届","")</f>
        <v/>
      </c>
      <c r="P19" s="17"/>
    </row>
    <row r="20" spans="1:16" s="16" customFormat="1" ht="20.100000000000001" customHeight="1" x14ac:dyDescent="0.15">
      <c r="A20" s="61" t="s">
        <v>18</v>
      </c>
      <c r="B20" s="55"/>
      <c r="C20" s="54"/>
      <c r="D20" s="55"/>
      <c r="E20" s="55"/>
      <c r="F20" s="55"/>
      <c r="G20" s="41"/>
      <c r="H20" s="56"/>
      <c r="I20" s="19"/>
      <c r="O20" s="1"/>
      <c r="P20" s="17"/>
    </row>
    <row r="21" spans="1:16" s="16" customFormat="1" ht="20.100000000000001" customHeight="1" x14ac:dyDescent="0.15">
      <c r="A21" s="43" t="s">
        <v>19</v>
      </c>
      <c r="B21" s="62"/>
      <c r="C21" s="44"/>
      <c r="D21" s="27"/>
      <c r="E21" s="27"/>
      <c r="F21" s="27"/>
      <c r="G21" s="47"/>
      <c r="H21" s="48"/>
      <c r="I21" s="19" t="str">
        <f>IF(K21=TRUE,"●同世帯被保の保険証等の変更があります。","")</f>
        <v/>
      </c>
      <c r="J21" s="16" t="b">
        <v>0</v>
      </c>
      <c r="K21" s="16" t="b">
        <v>0</v>
      </c>
      <c r="L21" s="16" t="b">
        <v>0</v>
      </c>
      <c r="N21" s="16">
        <f t="shared" si="0"/>
        <v>0</v>
      </c>
      <c r="O21" s="1"/>
      <c r="P21" s="17"/>
    </row>
    <row r="22" spans="1:16" s="16" customFormat="1" ht="20.100000000000001" customHeight="1" x14ac:dyDescent="0.15">
      <c r="A22" s="43" t="s">
        <v>20</v>
      </c>
      <c r="B22" s="63"/>
      <c r="C22" s="44"/>
      <c r="D22" s="27"/>
      <c r="E22" s="27"/>
      <c r="F22" s="27"/>
      <c r="G22" s="47"/>
      <c r="H22" s="48"/>
      <c r="I22" s="19" t="str">
        <f>IF(K22=TRUE,"●同世帯被保の減額証の交付申請ができます(任意）","")</f>
        <v/>
      </c>
      <c r="J22" s="16" t="b">
        <v>0</v>
      </c>
      <c r="K22" s="16" t="b">
        <v>0</v>
      </c>
      <c r="L22" s="16" t="b">
        <v>0</v>
      </c>
      <c r="N22" s="16">
        <f t="shared" si="0"/>
        <v>0</v>
      </c>
      <c r="O22" s="1"/>
      <c r="P22" s="17"/>
    </row>
    <row r="23" spans="1:16" s="16" customFormat="1" ht="20.100000000000001" customHeight="1" x14ac:dyDescent="0.15">
      <c r="A23" s="43" t="s">
        <v>21</v>
      </c>
      <c r="B23" s="63"/>
      <c r="C23" s="44"/>
      <c r="D23" s="27"/>
      <c r="E23" s="27"/>
      <c r="F23" s="27"/>
      <c r="G23" s="47"/>
      <c r="H23" s="48"/>
      <c r="I23" s="19" t="str">
        <f>IF(K23=TRUE,"●死亡者名義で給付口座あり変更必要です","")</f>
        <v/>
      </c>
      <c r="J23" s="16" t="b">
        <v>0</v>
      </c>
      <c r="K23" s="16" t="b">
        <v>0</v>
      </c>
      <c r="L23" s="16" t="b">
        <v>0</v>
      </c>
      <c r="N23" s="16">
        <f t="shared" si="0"/>
        <v>0</v>
      </c>
      <c r="O23" s="1"/>
      <c r="P23" s="17"/>
    </row>
    <row r="24" spans="1:16" s="16" customFormat="1" ht="20.100000000000001" customHeight="1" thickBot="1" x14ac:dyDescent="0.2">
      <c r="A24" s="64" t="s">
        <v>22</v>
      </c>
      <c r="B24" s="65"/>
      <c r="C24" s="57"/>
      <c r="D24" s="58"/>
      <c r="E24" s="58"/>
      <c r="F24" s="58"/>
      <c r="G24" s="59"/>
      <c r="H24" s="60"/>
      <c r="I24" s="19" t="str">
        <f>IF(K24=TRUE,"●同世帯被保の高額療養費の申請ができます","")</f>
        <v/>
      </c>
      <c r="J24" s="16" t="b">
        <v>0</v>
      </c>
      <c r="K24" s="16" t="b">
        <v>0</v>
      </c>
      <c r="L24" s="16" t="b">
        <v>0</v>
      </c>
      <c r="N24" s="16">
        <f t="shared" si="0"/>
        <v>0</v>
      </c>
      <c r="O24" s="1"/>
      <c r="P24" s="17"/>
    </row>
    <row r="25" spans="1:16" ht="30.75" customHeight="1" thickTop="1" x14ac:dyDescent="0.15">
      <c r="A25" s="66" t="s">
        <v>31</v>
      </c>
      <c r="B25" s="127" t="str">
        <f>IF(K8=TRUE,"該当手続きなし",IF(L8=TRUE,"手続き済",IF(K25=TRUE,L25,J25)))</f>
        <v/>
      </c>
      <c r="C25" s="127"/>
      <c r="D25" s="127"/>
      <c r="E25" s="67"/>
      <c r="F25" s="68"/>
      <c r="G25" s="69"/>
      <c r="H25" s="70"/>
      <c r="J25" s="1" t="str">
        <f>IF(J8=TRUE,IF(N25=0,"おくやみ対応","担当窓口で対応"),"")</f>
        <v/>
      </c>
      <c r="K25" s="1" t="b">
        <v>0</v>
      </c>
      <c r="L25" s="1" t="str">
        <f>IF(N25=0,"担当窓口で対応","おくやみ対応")</f>
        <v>担当窓口で対応</v>
      </c>
      <c r="N25" s="4">
        <f>SUM(N10:N24)</f>
        <v>0</v>
      </c>
    </row>
    <row r="26" spans="1:16" ht="30.75" customHeight="1" thickBot="1" x14ac:dyDescent="0.2">
      <c r="A26" s="71" t="s">
        <v>37</v>
      </c>
      <c r="B26" s="72" t="str">
        <f>IF(J8=TRUE,"●葬祭費申請"&amp;O10&amp;O11&amp;O12&amp;O13&amp;O14&amp;O15&amp;O16&amp;O19&amp;O17&amp;O18&amp;O20&amp;O21&amp;O22&amp;O23&amp;O24&amp;B34,"")</f>
        <v/>
      </c>
      <c r="C26" s="72"/>
      <c r="D26" s="72"/>
      <c r="E26" s="72"/>
      <c r="F26" s="73"/>
      <c r="G26" s="74"/>
      <c r="H26" s="75"/>
    </row>
    <row r="27" spans="1:16" ht="20.100000000000001" customHeight="1" thickTop="1" thickBot="1" x14ac:dyDescent="0.2">
      <c r="I27" s="19"/>
    </row>
    <row r="28" spans="1:16" ht="20.100000000000001" customHeight="1" x14ac:dyDescent="0.15">
      <c r="A28" s="21" t="s">
        <v>11</v>
      </c>
      <c r="B28" s="22"/>
      <c r="C28" s="22"/>
      <c r="D28" s="22"/>
      <c r="E28" s="22"/>
      <c r="F28" s="22"/>
      <c r="G28" s="22"/>
      <c r="H28" s="23"/>
      <c r="I28" s="19"/>
    </row>
    <row r="29" spans="1:16" ht="28.5" customHeight="1" x14ac:dyDescent="0.15">
      <c r="A29" s="31" t="s">
        <v>33</v>
      </c>
      <c r="B29" s="92" t="str">
        <f>I10&amp;I11&amp;I12&amp;I13&amp;I14&amp;I15</f>
        <v/>
      </c>
      <c r="C29" s="93"/>
      <c r="D29" s="93"/>
      <c r="E29" s="93"/>
      <c r="F29" s="93"/>
      <c r="G29" s="93"/>
      <c r="H29" s="94"/>
      <c r="I29" s="19"/>
    </row>
    <row r="30" spans="1:16" ht="28.5" customHeight="1" x14ac:dyDescent="0.15">
      <c r="A30" s="31" t="s">
        <v>34</v>
      </c>
      <c r="B30" s="92" t="str">
        <f>I16&amp;I17&amp;I19&amp;I18</f>
        <v/>
      </c>
      <c r="C30" s="93"/>
      <c r="D30" s="93"/>
      <c r="E30" s="93"/>
      <c r="F30" s="93"/>
      <c r="G30" s="93"/>
      <c r="H30" s="94"/>
      <c r="I30" s="20"/>
    </row>
    <row r="31" spans="1:16" ht="28.5" customHeight="1" x14ac:dyDescent="0.15">
      <c r="A31" s="32" t="s">
        <v>35</v>
      </c>
      <c r="B31" s="117" t="str">
        <f>I21&amp;I22&amp;I23&amp;I24</f>
        <v/>
      </c>
      <c r="C31" s="118"/>
      <c r="D31" s="118"/>
      <c r="E31" s="118"/>
      <c r="F31" s="118"/>
      <c r="G31" s="118"/>
      <c r="H31" s="119"/>
      <c r="I31" s="20"/>
    </row>
    <row r="32" spans="1:16" ht="20.100000000000001" customHeight="1" x14ac:dyDescent="0.15">
      <c r="A32" s="84" t="s">
        <v>39</v>
      </c>
      <c r="B32" s="86"/>
      <c r="C32" s="87"/>
      <c r="D32" s="87"/>
      <c r="E32" s="87"/>
      <c r="F32" s="87"/>
      <c r="G32" s="87"/>
      <c r="H32" s="88"/>
    </row>
    <row r="33" spans="1:16" ht="20.100000000000001" customHeight="1" thickBot="1" x14ac:dyDescent="0.2">
      <c r="A33" s="85"/>
      <c r="B33" s="89"/>
      <c r="C33" s="90"/>
      <c r="D33" s="90"/>
      <c r="E33" s="90"/>
      <c r="F33" s="90"/>
      <c r="G33" s="90"/>
      <c r="H33" s="91"/>
    </row>
    <row r="34" spans="1:16" s="16" customFormat="1" ht="55.5" customHeight="1" thickTop="1" thickBot="1" x14ac:dyDescent="0.2">
      <c r="A34" s="25" t="s">
        <v>42</v>
      </c>
      <c r="B34" s="24"/>
      <c r="C34" s="121"/>
      <c r="D34" s="122"/>
      <c r="E34" s="122"/>
      <c r="F34" s="122"/>
      <c r="G34" s="122"/>
      <c r="H34" s="123"/>
      <c r="I34" s="19"/>
      <c r="O34" s="1"/>
      <c r="P34" s="17"/>
    </row>
  </sheetData>
  <mergeCells count="20">
    <mergeCell ref="C34:H34"/>
    <mergeCell ref="B8:D8"/>
    <mergeCell ref="B25:D25"/>
    <mergeCell ref="D7:E7"/>
    <mergeCell ref="G7:H7"/>
    <mergeCell ref="A32:A33"/>
    <mergeCell ref="B32:H33"/>
    <mergeCell ref="B29:H29"/>
    <mergeCell ref="A1:E2"/>
    <mergeCell ref="G1:H1"/>
    <mergeCell ref="G2:H2"/>
    <mergeCell ref="A3:B7"/>
    <mergeCell ref="D3:E3"/>
    <mergeCell ref="G3:H3"/>
    <mergeCell ref="D5:H5"/>
    <mergeCell ref="D6:H6"/>
    <mergeCell ref="B30:H30"/>
    <mergeCell ref="B31:H31"/>
    <mergeCell ref="D4:E4"/>
    <mergeCell ref="G4:H4"/>
  </mergeCells>
  <phoneticPr fontId="1"/>
  <conditionalFormatting sqref="F15 H15">
    <cfRule type="expression" dxfId="0" priority="4">
      <formula>$K$15=TRUE</formula>
    </cfRule>
  </conditionalFormatting>
  <dataValidations disablePrompts="1" count="1">
    <dataValidation allowBlank="1" showInputMessage="1" showErrorMessage="1" promptTitle="どこが印刷するかをチェック！" sqref="G12:G14 G16:G24 G9:G10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9" r:id="rId4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13</xdr:row>
                    <xdr:rowOff>19050</xdr:rowOff>
                  </from>
                  <to>
                    <xdr:col>3</xdr:col>
                    <xdr:colOff>161925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3</xdr:col>
                    <xdr:colOff>219075</xdr:colOff>
                    <xdr:row>13</xdr:row>
                    <xdr:rowOff>9525</xdr:rowOff>
                  </from>
                  <to>
                    <xdr:col>4</xdr:col>
                    <xdr:colOff>76200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2</xdr:col>
                    <xdr:colOff>295275</xdr:colOff>
                    <xdr:row>14</xdr:row>
                    <xdr:rowOff>9525</xdr:rowOff>
                  </from>
                  <to>
                    <xdr:col>3</xdr:col>
                    <xdr:colOff>152400</xdr:colOff>
                    <xdr:row>14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3</xdr:col>
                    <xdr:colOff>228600</xdr:colOff>
                    <xdr:row>14</xdr:row>
                    <xdr:rowOff>19050</xdr:rowOff>
                  </from>
                  <to>
                    <xdr:col>4</xdr:col>
                    <xdr:colOff>85725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8" name="Check Box 25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19050</xdr:rowOff>
                  </from>
                  <to>
                    <xdr:col>3</xdr:col>
                    <xdr:colOff>161925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9" name="Check Box 26">
              <controlPr defaultSize="0" autoFill="0" autoLine="0" autoPict="0">
                <anchor moveWithCells="1">
                  <from>
                    <xdr:col>3</xdr:col>
                    <xdr:colOff>219075</xdr:colOff>
                    <xdr:row>15</xdr:row>
                    <xdr:rowOff>9525</xdr:rowOff>
                  </from>
                  <to>
                    <xdr:col>4</xdr:col>
                    <xdr:colOff>76200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0" name="Check Box 27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19050</xdr:rowOff>
                  </from>
                  <to>
                    <xdr:col>3</xdr:col>
                    <xdr:colOff>152400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1" name="Check Box 28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9525</xdr:rowOff>
                  </from>
                  <to>
                    <xdr:col>4</xdr:col>
                    <xdr:colOff>76200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2" name="Check Box 29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19050</xdr:rowOff>
                  </from>
                  <to>
                    <xdr:col>3</xdr:col>
                    <xdr:colOff>152400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3" name="Check Box 30">
              <controlPr defaultSize="0" autoFill="0" autoLine="0" autoPict="0">
                <anchor moveWithCells="1">
                  <from>
                    <xdr:col>3</xdr:col>
                    <xdr:colOff>219075</xdr:colOff>
                    <xdr:row>17</xdr:row>
                    <xdr:rowOff>9525</xdr:rowOff>
                  </from>
                  <to>
                    <xdr:col>4</xdr:col>
                    <xdr:colOff>76200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14" name="Check Box 45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19050</xdr:rowOff>
                  </from>
                  <to>
                    <xdr:col>3</xdr:col>
                    <xdr:colOff>161925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15" name="Check Box 46">
              <controlPr defaultSize="0" autoFill="0" autoLine="0" autoPict="0">
                <anchor moveWithCells="1">
                  <from>
                    <xdr:col>3</xdr:col>
                    <xdr:colOff>219075</xdr:colOff>
                    <xdr:row>20</xdr:row>
                    <xdr:rowOff>9525</xdr:rowOff>
                  </from>
                  <to>
                    <xdr:col>4</xdr:col>
                    <xdr:colOff>76200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6" name="Check Box 47">
              <controlPr defaultSize="0" autoFill="0" autoLine="0" autoPict="0">
                <anchor moveWithCells="1">
                  <from>
                    <xdr:col>4</xdr:col>
                    <xdr:colOff>219075</xdr:colOff>
                    <xdr:row>20</xdr:row>
                    <xdr:rowOff>9525</xdr:rowOff>
                  </from>
                  <to>
                    <xdr:col>5</xdr:col>
                    <xdr:colOff>76200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17" name="Check Box 48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19050</xdr:rowOff>
                  </from>
                  <to>
                    <xdr:col>3</xdr:col>
                    <xdr:colOff>161925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8" name="Check Box 49">
              <controlPr defaultSize="0" autoFill="0" autoLine="0" autoPict="0">
                <anchor moveWithCells="1">
                  <from>
                    <xdr:col>3</xdr:col>
                    <xdr:colOff>219075</xdr:colOff>
                    <xdr:row>21</xdr:row>
                    <xdr:rowOff>9525</xdr:rowOff>
                  </from>
                  <to>
                    <xdr:col>4</xdr:col>
                    <xdr:colOff>76200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9" name="Check Box 50">
              <controlPr defaultSize="0" autoFill="0" autoLine="0" autoPict="0">
                <anchor moveWithCells="1">
                  <from>
                    <xdr:col>4</xdr:col>
                    <xdr:colOff>219075</xdr:colOff>
                    <xdr:row>21</xdr:row>
                    <xdr:rowOff>9525</xdr:rowOff>
                  </from>
                  <to>
                    <xdr:col>5</xdr:col>
                    <xdr:colOff>76200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20" name="Check Box 51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19050</xdr:rowOff>
                  </from>
                  <to>
                    <xdr:col>3</xdr:col>
                    <xdr:colOff>161925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21" name="Check Box 52">
              <controlPr defaultSize="0" autoFill="0" autoLine="0" autoPict="0">
                <anchor moveWithCells="1">
                  <from>
                    <xdr:col>3</xdr:col>
                    <xdr:colOff>219075</xdr:colOff>
                    <xdr:row>22</xdr:row>
                    <xdr:rowOff>9525</xdr:rowOff>
                  </from>
                  <to>
                    <xdr:col>4</xdr:col>
                    <xdr:colOff>76200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22" name="Check Box 53">
              <controlPr defaultSize="0" autoFill="0" autoLine="0" autoPict="0">
                <anchor moveWithCells="1">
                  <from>
                    <xdr:col>4</xdr:col>
                    <xdr:colOff>219075</xdr:colOff>
                    <xdr:row>22</xdr:row>
                    <xdr:rowOff>9525</xdr:rowOff>
                  </from>
                  <to>
                    <xdr:col>5</xdr:col>
                    <xdr:colOff>76200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23" name="Check Box 54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19050</xdr:rowOff>
                  </from>
                  <to>
                    <xdr:col>3</xdr:col>
                    <xdr:colOff>152400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24" name="Check Box 55">
              <controlPr defaultSize="0" autoFill="0" autoLine="0" autoPict="0">
                <anchor moveWithCells="1">
                  <from>
                    <xdr:col>3</xdr:col>
                    <xdr:colOff>219075</xdr:colOff>
                    <xdr:row>23</xdr:row>
                    <xdr:rowOff>9525</xdr:rowOff>
                  </from>
                  <to>
                    <xdr:col>4</xdr:col>
                    <xdr:colOff>76200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25" name="Check Box 56">
              <controlPr defaultSize="0" autoFill="0" autoLine="0" autoPict="0">
                <anchor moveWithCells="1">
                  <from>
                    <xdr:col>4</xdr:col>
                    <xdr:colOff>571500</xdr:colOff>
                    <xdr:row>24</xdr:row>
                    <xdr:rowOff>66675</xdr:rowOff>
                  </from>
                  <to>
                    <xdr:col>6</xdr:col>
                    <xdr:colOff>723900</xdr:colOff>
                    <xdr:row>24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26" name="Check Box 57">
              <controlPr defaultSize="0" autoFill="0" autoLine="0" autoPict="0">
                <anchor moveWithCells="1">
                  <from>
                    <xdr:col>2</xdr:col>
                    <xdr:colOff>323850</xdr:colOff>
                    <xdr:row>11</xdr:row>
                    <xdr:rowOff>9525</xdr:rowOff>
                  </from>
                  <to>
                    <xdr:col>3</xdr:col>
                    <xdr:colOff>180975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7" name="Check Box 58">
              <controlPr defaultSize="0" autoFill="0" autoLine="0" autoPict="0">
                <anchor moveWithCells="1">
                  <from>
                    <xdr:col>3</xdr:col>
                    <xdr:colOff>228600</xdr:colOff>
                    <xdr:row>11</xdr:row>
                    <xdr:rowOff>19050</xdr:rowOff>
                  </from>
                  <to>
                    <xdr:col>4</xdr:col>
                    <xdr:colOff>742950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8" name="Check Box 59">
              <controlPr defaultSize="0" autoFill="0" autoLine="0" autoPict="0">
                <anchor moveWithCells="1">
                  <from>
                    <xdr:col>6</xdr:col>
                    <xdr:colOff>571500</xdr:colOff>
                    <xdr:row>10</xdr:row>
                    <xdr:rowOff>238125</xdr:rowOff>
                  </from>
                  <to>
                    <xdr:col>15</xdr:col>
                    <xdr:colOff>142875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29" name="Check Box 6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19050</xdr:rowOff>
                  </from>
                  <to>
                    <xdr:col>3</xdr:col>
                    <xdr:colOff>152400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30" name="Check Box 65">
              <controlPr defaultSize="0" autoFill="0" autoLine="0" autoPict="0">
                <anchor moveWithCells="1">
                  <from>
                    <xdr:col>3</xdr:col>
                    <xdr:colOff>228600</xdr:colOff>
                    <xdr:row>18</xdr:row>
                    <xdr:rowOff>9525</xdr:rowOff>
                  </from>
                  <to>
                    <xdr:col>6</xdr:col>
                    <xdr:colOff>514350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31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10</xdr:row>
                    <xdr:rowOff>19050</xdr:rowOff>
                  </from>
                  <to>
                    <xdr:col>3</xdr:col>
                    <xdr:colOff>161925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32" name="Check Box 67">
              <controlPr defaultSize="0" autoFill="0" autoLine="0" autoPict="0">
                <anchor moveWithCells="1">
                  <from>
                    <xdr:col>3</xdr:col>
                    <xdr:colOff>219075</xdr:colOff>
                    <xdr:row>10</xdr:row>
                    <xdr:rowOff>9525</xdr:rowOff>
                  </from>
                  <to>
                    <xdr:col>4</xdr:col>
                    <xdr:colOff>76200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33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12</xdr:row>
                    <xdr:rowOff>19050</xdr:rowOff>
                  </from>
                  <to>
                    <xdr:col>3</xdr:col>
                    <xdr:colOff>161925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34" name="Check Box 69">
              <controlPr defaultSize="0" autoFill="0" autoLine="0" autoPict="0">
                <anchor moveWithCells="1">
                  <from>
                    <xdr:col>3</xdr:col>
                    <xdr:colOff>219075</xdr:colOff>
                    <xdr:row>12</xdr:row>
                    <xdr:rowOff>9525</xdr:rowOff>
                  </from>
                  <to>
                    <xdr:col>4</xdr:col>
                    <xdr:colOff>76200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5" name="Check Box 70">
              <controlPr defaultSize="0" autoFill="0" autoLine="0" autoPict="0">
                <anchor moveWithCells="1">
                  <from>
                    <xdr:col>4</xdr:col>
                    <xdr:colOff>0</xdr:colOff>
                    <xdr:row>12</xdr:row>
                    <xdr:rowOff>19050</xdr:rowOff>
                  </from>
                  <to>
                    <xdr:col>5</xdr:col>
                    <xdr:colOff>561975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6" name="Check Box 71">
              <controlPr defaultSize="0" autoFill="0" autoLine="0" autoPict="0">
                <anchor moveWithCells="1">
                  <from>
                    <xdr:col>5</xdr:col>
                    <xdr:colOff>733425</xdr:colOff>
                    <xdr:row>12</xdr:row>
                    <xdr:rowOff>0</xdr:rowOff>
                  </from>
                  <to>
                    <xdr:col>7</xdr:col>
                    <xdr:colOff>504825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37" name="Check Box 72">
              <controlPr defaultSize="0" autoFill="0" autoLine="0" autoPict="0">
                <anchor moveWithCells="1">
                  <from>
                    <xdr:col>4</xdr:col>
                    <xdr:colOff>352425</xdr:colOff>
                    <xdr:row>8</xdr:row>
                    <xdr:rowOff>66675</xdr:rowOff>
                  </from>
                  <to>
                    <xdr:col>5</xdr:col>
                    <xdr:colOff>771525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38" name="Check Box 73">
              <controlPr defaultSize="0" autoFill="0" autoLine="0" autoPict="0">
                <anchor moveWithCells="1">
                  <from>
                    <xdr:col>1</xdr:col>
                    <xdr:colOff>800100</xdr:colOff>
                    <xdr:row>8</xdr:row>
                    <xdr:rowOff>47625</xdr:rowOff>
                  </from>
                  <to>
                    <xdr:col>4</xdr:col>
                    <xdr:colOff>38100</xdr:colOff>
                    <xdr:row>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39" name="Check Box 74">
              <controlPr defaultSize="0" autoFill="0" autoLine="0" autoPict="0">
                <anchor moveWithCells="1">
                  <from>
                    <xdr:col>6</xdr:col>
                    <xdr:colOff>276225</xdr:colOff>
                    <xdr:row>8</xdr:row>
                    <xdr:rowOff>57150</xdr:rowOff>
                  </from>
                  <to>
                    <xdr:col>7</xdr:col>
                    <xdr:colOff>276225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40" name="Check Box 75">
              <controlPr defaultSize="0" autoFill="0" autoLine="0" autoPict="0">
                <anchor moveWithCells="1">
                  <from>
                    <xdr:col>4</xdr:col>
                    <xdr:colOff>219075</xdr:colOff>
                    <xdr:row>16</xdr:row>
                    <xdr:rowOff>9525</xdr:rowOff>
                  </from>
                  <to>
                    <xdr:col>5</xdr:col>
                    <xdr:colOff>647700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41" name="Check Box 76">
              <controlPr defaultSize="0" autoFill="0" autoLine="0" autoPict="0">
                <anchor moveWithCells="1">
                  <from>
                    <xdr:col>4</xdr:col>
                    <xdr:colOff>619125</xdr:colOff>
                    <xdr:row>11</xdr:row>
                    <xdr:rowOff>0</xdr:rowOff>
                  </from>
                  <to>
                    <xdr:col>6</xdr:col>
                    <xdr:colOff>390525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新回答シート（後期高齢）</vt:lpstr>
      <vt:lpstr>'新回答シート（後期高齢）'!Print_Area</vt:lpstr>
    </vt:vector>
  </TitlesOfParts>
  <Company>MatsusakaCityOffice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yob105</dc:creator>
  <cp:lastModifiedBy>平石 淳（IT総合戦略室）</cp:lastModifiedBy>
  <cp:lastPrinted>2019-03-26T06:47:26Z</cp:lastPrinted>
  <dcterms:created xsi:type="dcterms:W3CDTF">2017-10-31T09:12:05Z</dcterms:created>
  <dcterms:modified xsi:type="dcterms:W3CDTF">2020-05-25T01:15:51Z</dcterms:modified>
</cp:coreProperties>
</file>