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9440" windowHeight="7320"/>
  </bookViews>
  <sheets>
    <sheet name="新回答シート (障がい)" sheetId="2" r:id="rId1"/>
  </sheets>
  <externalReferences>
    <externalReference r:id="rId2"/>
    <externalReference r:id="rId3"/>
  </externalReferences>
  <definedNames>
    <definedName name="_65歳以上" localSheetId="0">#REF!</definedName>
    <definedName name="CD">[1]INPUT!$E$53:$F$70</definedName>
    <definedName name="CDB">[1]INPUT!$E$80:$H$85</definedName>
    <definedName name="_xlnm.Print_Area" localSheetId="0">'新回答シート (障がい)'!$A$1:$H$31</definedName>
    <definedName name="老健資格20080116" localSheetId="0">#REF!</definedName>
  </definedNames>
  <calcPr calcId="145621"/>
</workbook>
</file>

<file path=xl/calcChain.xml><?xml version="1.0" encoding="utf-8"?>
<calcChain xmlns="http://schemas.openxmlformats.org/spreadsheetml/2006/main">
  <c r="D7" i="2" l="1"/>
  <c r="D6" i="2"/>
  <c r="D5" i="2"/>
  <c r="D4" i="2"/>
  <c r="D3" i="2"/>
  <c r="G3" i="2"/>
  <c r="Q14" i="2"/>
  <c r="O14" i="2"/>
  <c r="N14" i="2" l="1"/>
  <c r="I11" i="2"/>
  <c r="I20" i="2"/>
  <c r="O12" i="2" l="1"/>
  <c r="O13" i="2"/>
  <c r="O18" i="2"/>
  <c r="I19" i="2"/>
  <c r="I18" i="2"/>
  <c r="I17" i="2"/>
  <c r="I15" i="2"/>
  <c r="I13" i="2"/>
  <c r="O16" i="2"/>
  <c r="I16" i="2"/>
  <c r="B28" i="2" l="1"/>
  <c r="S14" i="2" l="1"/>
  <c r="R14" i="2"/>
  <c r="P14" i="2"/>
  <c r="N13" i="2"/>
  <c r="R12" i="2"/>
  <c r="Q12" i="2"/>
  <c r="P12" i="2"/>
  <c r="R10" i="2"/>
  <c r="Q10" i="2"/>
  <c r="P10" i="2"/>
  <c r="I12" i="2" l="1"/>
  <c r="I10" i="2"/>
  <c r="O10" i="2" s="1"/>
  <c r="I14" i="2"/>
  <c r="B27" i="2" s="1"/>
  <c r="N22" i="2"/>
  <c r="B26" i="2" l="1"/>
  <c r="B23" i="2"/>
  <c r="L22" i="2"/>
  <c r="J22" i="2"/>
  <c r="B22" i="2" s="1"/>
  <c r="G1" i="2" l="1"/>
  <c r="S2" i="2" l="1"/>
  <c r="G2" i="2" s="1"/>
</calcChain>
</file>

<file path=xl/sharedStrings.xml><?xml version="1.0" encoding="utf-8"?>
<sst xmlns="http://schemas.openxmlformats.org/spreadsheetml/2006/main" count="39" uniqueCount="39">
  <si>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</si>
  <si>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</si>
  <si>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</si>
  <si>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</si>
  <si>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</si>
  <si>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</si>
  <si>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</si>
  <si>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</si>
  <si>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生年月日</t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</si>
  <si>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</si>
  <si>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</si>
  <si>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</si>
  <si>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コメント１</t>
    <phoneticPr fontId="1"/>
  </si>
  <si>
    <t>フラグ１</t>
    <phoneticPr fontId="1"/>
  </si>
  <si>
    <t>フラグ２</t>
    <phoneticPr fontId="1"/>
  </si>
  <si>
    <t>フラグ３</t>
    <phoneticPr fontId="1"/>
  </si>
  <si>
    <t>フラグ４</t>
    <phoneticPr fontId="1"/>
  </si>
  <si>
    <t>ワンストップ</t>
    <phoneticPr fontId="1"/>
  </si>
  <si>
    <t>必要書類</t>
    <rPh sb="0" eb="2">
      <t>ヒツヨウ</t>
    </rPh>
    <rPh sb="2" eb="4">
      <t>ショルイ</t>
    </rPh>
    <phoneticPr fontId="1"/>
  </si>
  <si>
    <t>対応窓口</t>
    <rPh sb="0" eb="2">
      <t>タイオウ</t>
    </rPh>
    <rPh sb="2" eb="4">
      <t>マドグチ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</si>
  <si>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</si>
  <si>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コーナーへの回答</t>
    <rPh sb="6" eb="8">
      <t>カイトウ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</si>
  <si>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</si>
  <si>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</si>
  <si>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手帳所持</t>
    <rPh sb="0" eb="2">
      <t>テチョウ</t>
    </rPh>
    <rPh sb="2" eb="4">
      <t>ショジ</t>
    </rPh>
    <phoneticPr fontId="1"/>
  </si>
  <si>
    <t>自立支援医療</t>
    <rPh sb="0" eb="2">
      <t>ジリツ</t>
    </rPh>
    <rPh sb="2" eb="4">
      <t>シエン</t>
    </rPh>
    <rPh sb="4" eb="6">
      <t>イリョウ</t>
    </rPh>
    <phoneticPr fontId="1"/>
  </si>
  <si>
    <t>扶養共済制度</t>
    <rPh sb="0" eb="2">
      <t>フヨウ</t>
    </rPh>
    <rPh sb="2" eb="4">
      <t>キョウサイ</t>
    </rPh>
    <rPh sb="4" eb="6">
      <t>セイド</t>
    </rPh>
    <phoneticPr fontId="1"/>
  </si>
  <si>
    <t>手当</t>
    <rPh sb="0" eb="2">
      <t>テアテ</t>
    </rPh>
    <phoneticPr fontId="1"/>
  </si>
  <si>
    <t>福祉サービス</t>
    <rPh sb="0" eb="2">
      <t>フクシ</t>
    </rPh>
    <phoneticPr fontId="1"/>
  </si>
  <si>
    <t>燃料費助成</t>
    <rPh sb="0" eb="3">
      <t>ネンリョウヒ</t>
    </rPh>
    <rPh sb="3" eb="5">
      <t>ジョセイ</t>
    </rPh>
    <phoneticPr fontId="1"/>
  </si>
  <si>
    <t>タクシー券</t>
    <rPh sb="4" eb="5">
      <t>ケン</t>
    </rPh>
    <phoneticPr fontId="1"/>
  </si>
  <si>
    <t>障害者紙オムツ</t>
    <rPh sb="0" eb="3">
      <t>ショウガイシャ</t>
    </rPh>
    <rPh sb="3" eb="4">
      <t>カミ</t>
    </rPh>
    <phoneticPr fontId="1"/>
  </si>
  <si>
    <t>緊急通報装置</t>
    <rPh sb="0" eb="2">
      <t>キンキュウ</t>
    </rPh>
    <rPh sb="2" eb="4">
      <t>ツウホウ</t>
    </rPh>
    <rPh sb="4" eb="6">
      <t>ソウチ</t>
    </rPh>
    <phoneticPr fontId="1"/>
  </si>
  <si>
    <t>NHK減免</t>
    <rPh sb="3" eb="5">
      <t>ゲンメン</t>
    </rPh>
    <phoneticPr fontId="1"/>
  </si>
  <si>
    <t>手帳・医療</t>
    <rPh sb="0" eb="2">
      <t>テチョウ</t>
    </rPh>
    <rPh sb="3" eb="5">
      <t>イリョウ</t>
    </rPh>
    <phoneticPr fontId="1"/>
  </si>
  <si>
    <t>手当・サービス</t>
    <rPh sb="0" eb="2">
      <t>テア</t>
    </rPh>
    <phoneticPr fontId="1"/>
  </si>
  <si>
    <t>給付等</t>
    <rPh sb="0" eb="3">
      <t>キュウフトウ</t>
    </rPh>
    <phoneticPr fontId="1"/>
  </si>
  <si>
    <t>手帳申請中・未交付</t>
    <rPh sb="0" eb="2">
      <t>テチョウ</t>
    </rPh>
    <rPh sb="2" eb="5">
      <t>シンセイチュウ</t>
    </rPh>
    <rPh sb="6" eb="7">
      <t>ミ</t>
    </rPh>
    <rPh sb="7" eb="9">
      <t>コウフ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</si>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</sst>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13" xfId="0" applyFont="1" applyBorder="1" applyAlignment="1">
      <alignment horizontal="justify" vertical="center"/>
    </xf>
    <xf numFmtId="0" fontId="4" fillId="0" borderId="16" xfId="0" applyFont="1" applyBorder="1" applyAlignment="1">
      <alignment vertical="center"/>
    </xf>
    <xf numFmtId="0" fontId="10" fillId="0" borderId="0" xfId="0" applyFont="1">
      <alignment vertical="center"/>
    </xf>
    <xf numFmtId="0" fontId="4" fillId="0" borderId="18" xfId="0" applyFont="1" applyBorder="1" applyAlignment="1">
      <alignment horizontal="justify" vertical="center"/>
    </xf>
    <xf numFmtId="0" fontId="4" fillId="0" borderId="21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/>
    </xf>
    <xf numFmtId="0" fontId="4" fillId="0" borderId="24" xfId="0" applyFont="1" applyBorder="1" applyAlignment="1">
      <alignment horizontal="justify" vertical="center"/>
    </xf>
    <xf numFmtId="0" fontId="4" fillId="0" borderId="29" xfId="0" applyFont="1" applyFill="1" applyBorder="1">
      <alignment vertical="center"/>
    </xf>
    <xf numFmtId="0" fontId="4" fillId="0" borderId="30" xfId="0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11" xfId="0" applyFont="1" applyFill="1" applyBorder="1" applyAlignment="1">
      <alignment vertical="top"/>
    </xf>
    <xf numFmtId="0" fontId="9" fillId="0" borderId="30" xfId="0" applyFont="1" applyFill="1" applyBorder="1" applyAlignment="1">
      <alignment vertical="top"/>
    </xf>
    <xf numFmtId="0" fontId="9" fillId="0" borderId="12" xfId="0" applyFont="1" applyFill="1" applyBorder="1" applyAlignment="1">
      <alignment vertical="top"/>
    </xf>
    <xf numFmtId="0" fontId="4" fillId="0" borderId="33" xfId="0" applyFont="1" applyFill="1" applyBorder="1" applyAlignment="1">
      <alignment vertical="center"/>
    </xf>
    <xf numFmtId="0" fontId="6" fillId="0" borderId="0" xfId="0" applyFont="1">
      <alignment vertical="center"/>
    </xf>
    <xf numFmtId="0" fontId="4" fillId="0" borderId="55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right" vertical="center"/>
    </xf>
    <xf numFmtId="0" fontId="11" fillId="0" borderId="30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right" vertical="center"/>
    </xf>
    <xf numFmtId="0" fontId="11" fillId="0" borderId="31" xfId="0" applyFont="1" applyFill="1" applyBorder="1" applyAlignment="1">
      <alignment horizontal="right" vertical="center"/>
    </xf>
    <xf numFmtId="0" fontId="9" fillId="0" borderId="34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left" vertical="center"/>
    </xf>
    <xf numFmtId="0" fontId="11" fillId="0" borderId="37" xfId="0" applyFont="1" applyFill="1" applyBorder="1" applyAlignment="1">
      <alignment horizontal="right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right" vertical="center"/>
    </xf>
    <xf numFmtId="0" fontId="11" fillId="0" borderId="41" xfId="0" applyFont="1" applyFill="1" applyBorder="1" applyAlignment="1">
      <alignment horizontal="right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5" fillId="0" borderId="47" xfId="0" applyFont="1" applyFill="1" applyBorder="1">
      <alignment vertical="center"/>
    </xf>
    <xf numFmtId="0" fontId="4" fillId="0" borderId="49" xfId="0" applyFont="1" applyFill="1" applyBorder="1">
      <alignment vertical="center"/>
    </xf>
    <xf numFmtId="0" fontId="16" fillId="0" borderId="50" xfId="0" applyFont="1" applyFill="1" applyBorder="1">
      <alignment vertical="center"/>
    </xf>
    <xf numFmtId="176" fontId="4" fillId="0" borderId="50" xfId="0" applyNumberFormat="1" applyFont="1" applyFill="1" applyBorder="1" applyAlignment="1">
      <alignment horizontal="center" vertical="center"/>
    </xf>
    <xf numFmtId="176" fontId="4" fillId="0" borderId="51" xfId="0" applyNumberFormat="1" applyFont="1" applyFill="1" applyBorder="1" applyAlignment="1">
      <alignment horizontal="center" vertical="center"/>
    </xf>
    <xf numFmtId="0" fontId="4" fillId="0" borderId="52" xfId="0" applyFont="1" applyFill="1" applyBorder="1">
      <alignment vertical="center"/>
    </xf>
    <xf numFmtId="0" fontId="9" fillId="0" borderId="69" xfId="0" applyFont="1" applyFill="1" applyBorder="1" applyAlignment="1">
      <alignment horizontal="center" vertical="center"/>
    </xf>
    <xf numFmtId="0" fontId="13" fillId="0" borderId="64" xfId="0" applyFont="1" applyFill="1" applyBorder="1" applyAlignment="1">
      <alignment horizontal="left" vertical="center"/>
    </xf>
    <xf numFmtId="0" fontId="9" fillId="0" borderId="65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vertical="center"/>
    </xf>
    <xf numFmtId="0" fontId="11" fillId="0" borderId="17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9" fillId="0" borderId="72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 wrapText="1"/>
    </xf>
    <xf numFmtId="0" fontId="6" fillId="0" borderId="61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60" xfId="0" applyFont="1" applyFill="1" applyBorder="1" applyAlignment="1">
      <alignment horizontal="left" vertical="center" wrapText="1"/>
    </xf>
    <xf numFmtId="0" fontId="4" fillId="0" borderId="62" xfId="0" applyFont="1" applyFill="1" applyBorder="1" applyAlignment="1">
      <alignment horizontal="left" vertical="center" wrapText="1"/>
    </xf>
    <xf numFmtId="0" fontId="4" fillId="0" borderId="6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/>
    </xf>
    <xf numFmtId="0" fontId="9" fillId="0" borderId="65" xfId="0" applyFont="1" applyFill="1" applyBorder="1" applyAlignment="1">
      <alignment horizontal="left" vertical="center"/>
    </xf>
    <xf numFmtId="0" fontId="9" fillId="0" borderId="67" xfId="0" applyFont="1" applyFill="1" applyBorder="1" applyAlignment="1">
      <alignment horizontal="left" vertical="center"/>
    </xf>
    <xf numFmtId="0" fontId="4" fillId="0" borderId="68" xfId="0" applyFont="1" applyFill="1" applyBorder="1" applyAlignment="1">
      <alignment horizontal="left" vertical="center" wrapText="1"/>
    </xf>
    <xf numFmtId="0" fontId="4" fillId="0" borderId="53" xfId="0" applyFont="1" applyFill="1" applyBorder="1" applyAlignment="1">
      <alignment horizontal="left" vertical="center" wrapText="1"/>
    </xf>
    <xf numFmtId="0" fontId="4" fillId="0" borderId="54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70" xfId="0" applyFont="1" applyFill="1" applyBorder="1" applyAlignment="1">
      <alignment horizontal="center" vertical="center"/>
    </xf>
    <xf numFmtId="0" fontId="15" fillId="2" borderId="48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left" vertical="center" wrapText="1" shrinkToFit="1"/>
    </xf>
    <xf numFmtId="0" fontId="4" fillId="0" borderId="31" xfId="0" applyFont="1" applyFill="1" applyBorder="1" applyAlignment="1">
      <alignment horizontal="left" vertical="center" wrapText="1" shrinkToFit="1"/>
    </xf>
    <xf numFmtId="0" fontId="4" fillId="0" borderId="35" xfId="0" applyFont="1" applyFill="1" applyBorder="1" applyAlignment="1">
      <alignment horizontal="left" vertical="center" wrapText="1" shrinkToFit="1"/>
    </xf>
    <xf numFmtId="0" fontId="4" fillId="0" borderId="71" xfId="0" applyFont="1" applyFill="1" applyBorder="1" applyAlignment="1">
      <alignment horizontal="left" vertical="center" wrapText="1" shrinkToFit="1"/>
    </xf>
    <xf numFmtId="0" fontId="4" fillId="0" borderId="56" xfId="0" applyFont="1" applyFill="1" applyBorder="1" applyAlignment="1">
      <alignment horizontal="left" vertical="center" wrapText="1" shrinkToFit="1"/>
    </xf>
    <xf numFmtId="0" fontId="4" fillId="0" borderId="57" xfId="0" applyFont="1" applyFill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K$22" lockText="1"/>
</file>

<file path=xl/ctrlProps/ctrlProp10.xml><?xml version="1.0" encoding="utf-8"?>
<formControlPr xmlns="http://schemas.microsoft.com/office/spreadsheetml/2009/9/main" objectType="CheckBox" fmlaLink="$J$17" lockText="1"/>
</file>

<file path=xl/ctrlProps/ctrlProp11.xml><?xml version="1.0" encoding="utf-8"?>
<formControlPr xmlns="http://schemas.microsoft.com/office/spreadsheetml/2009/9/main" objectType="CheckBox" fmlaLink="$J$18" lockText="1"/>
</file>

<file path=xl/ctrlProps/ctrlProp12.xml><?xml version="1.0" encoding="utf-8"?>
<formControlPr xmlns="http://schemas.microsoft.com/office/spreadsheetml/2009/9/main" objectType="CheckBox" fmlaLink="$J$19" lockText="1"/>
</file>

<file path=xl/ctrlProps/ctrlProp13.xml><?xml version="1.0" encoding="utf-8"?>
<formControlPr xmlns="http://schemas.microsoft.com/office/spreadsheetml/2009/9/main" objectType="CheckBox" fmlaLink="$J$20" lockText="1"/>
</file>

<file path=xl/ctrlProps/ctrlProp14.xml><?xml version="1.0" encoding="utf-8"?>
<formControlPr xmlns="http://schemas.microsoft.com/office/spreadsheetml/2009/9/main" objectType="CheckBox" fmlaLink="$J$14" lockText="1"/>
</file>

<file path=xl/ctrlProps/ctrlProp15.xml><?xml version="1.0" encoding="utf-8"?>
<formControlPr xmlns="http://schemas.microsoft.com/office/spreadsheetml/2009/9/main" objectType="CheckBox" fmlaLink="$K$14" lockText="1"/>
</file>

<file path=xl/ctrlProps/ctrlProp16.xml><?xml version="1.0" encoding="utf-8"?>
<formControlPr xmlns="http://schemas.microsoft.com/office/spreadsheetml/2009/9/main" objectType="CheckBox" fmlaLink="$K$12" lockText="1"/>
</file>

<file path=xl/ctrlProps/ctrlProp17.xml><?xml version="1.0" encoding="utf-8"?>
<formControlPr xmlns="http://schemas.microsoft.com/office/spreadsheetml/2009/9/main" objectType="CheckBox" fmlaLink="$J$10" lockText="1"/>
</file>

<file path=xl/ctrlProps/ctrlProp18.xml><?xml version="1.0" encoding="utf-8"?>
<formControlPr xmlns="http://schemas.microsoft.com/office/spreadsheetml/2009/9/main" objectType="CheckBox" fmlaLink="$K$10" lockText="1"/>
</file>

<file path=xl/ctrlProps/ctrlProp19.xml><?xml version="1.0" encoding="utf-8"?>
<formControlPr xmlns="http://schemas.microsoft.com/office/spreadsheetml/2009/9/main" objectType="CheckBox" fmlaLink="$L$10" lockText="1"/>
</file>

<file path=xl/ctrlProps/ctrlProp2.xml><?xml version="1.0" encoding="utf-8"?>
<formControlPr xmlns="http://schemas.microsoft.com/office/spreadsheetml/2009/9/main" objectType="CheckBox" fmlaLink="$J$12" lockText="1"/>
</file>

<file path=xl/ctrlProps/ctrlProp20.xml><?xml version="1.0" encoding="utf-8"?>
<formControlPr xmlns="http://schemas.microsoft.com/office/spreadsheetml/2009/9/main" objectType="CheckBox" fmlaLink="$L$12" lockText="1"/>
</file>

<file path=xl/ctrlProps/ctrlProp21.xml><?xml version="1.0" encoding="utf-8"?>
<formControlPr xmlns="http://schemas.microsoft.com/office/spreadsheetml/2009/9/main" objectType="CheckBox" fmlaLink="$L$14" lockText="1"/>
</file>

<file path=xl/ctrlProps/ctrlProp22.xml><?xml version="1.0" encoding="utf-8"?>
<formControlPr xmlns="http://schemas.microsoft.com/office/spreadsheetml/2009/9/main" objectType="CheckBox" fmlaLink="$M$14" lockText="1"/>
</file>

<file path=xl/ctrlProps/ctrlProp23.xml><?xml version="1.0" encoding="utf-8"?>
<formControlPr xmlns="http://schemas.microsoft.com/office/spreadsheetml/2009/9/main" objectType="CheckBox" fmlaLink="$J$11" lockText="1"/>
</file>

<file path=xl/ctrlProps/ctrlProp24.xml><?xml version="1.0" encoding="utf-8"?>
<formControlPr xmlns="http://schemas.microsoft.com/office/spreadsheetml/2009/9/main" objectType="CheckBox" fmlaLink="$K$11" lockText="1"/>
</file>

<file path=xl/ctrlProps/ctrlProp3.xml><?xml version="1.0" encoding="utf-8"?>
<formControlPr xmlns="http://schemas.microsoft.com/office/spreadsheetml/2009/9/main" objectType="CheckBox" fmlaLink="$K$8" lockText="1"/>
</file>

<file path=xl/ctrlProps/ctrlProp4.xml><?xml version="1.0" encoding="utf-8"?>
<formControlPr xmlns="http://schemas.microsoft.com/office/spreadsheetml/2009/9/main" objectType="CheckBox" fmlaLink="$J$8" lockText="1"/>
</file>

<file path=xl/ctrlProps/ctrlProp5.xml><?xml version="1.0" encoding="utf-8"?>
<formControlPr xmlns="http://schemas.microsoft.com/office/spreadsheetml/2009/9/main" objectType="CheckBox" fmlaLink="$L$8" lockText="1"/>
</file>

<file path=xl/ctrlProps/ctrlProp6.xml><?xml version="1.0" encoding="utf-8"?>
<formControlPr xmlns="http://schemas.microsoft.com/office/spreadsheetml/2009/9/main" objectType="CheckBox" fmlaLink="$K$22" lockText="1"/>
</file>

<file path=xl/ctrlProps/ctrlProp7.xml><?xml version="1.0" encoding="utf-8"?>
<formControlPr xmlns="http://schemas.microsoft.com/office/spreadsheetml/2009/9/main" objectType="CheckBox" fmlaLink="$J$13" lockText="1"/>
</file>

<file path=xl/ctrlProps/ctrlProp8.xml><?xml version="1.0" encoding="utf-8"?>
<formControlPr xmlns="http://schemas.microsoft.com/office/spreadsheetml/2009/9/main" objectType="CheckBox" fmlaLink="$J$15" lockText="1"/>
</file>

<file path=xl/ctrlProps/ctrlProp9.xml><?xml version="1.0" encoding="utf-8"?>
<formControlPr xmlns="http://schemas.microsoft.com/office/spreadsheetml/2009/9/main" objectType="CheckBox" fmlaLink="$J$16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22412</xdr:colOff>
      <xdr:row>2</xdr:row>
      <xdr:rowOff>180975</xdr:rowOff>
    </xdr:from>
    <xdr:to>
      <xdr:col>17</xdr:col>
      <xdr:colOff>136713</xdr:colOff>
      <xdr:row>6</xdr:row>
      <xdr:rowOff>47627</xdr:rowOff>
    </xdr:to>
    <xdr:grpSp>
      <xdr:nvGrpSpPr>
        <xdr:cNvPr id="2" name="グループ化 1"/>
        <xdr:cNvGrpSpPr/>
      </xdr:nvGrpSpPr>
      <xdr:grpSpPr>
        <a:xfrm>
          <a:off x="13760824" y="674034"/>
          <a:ext cx="1727948" cy="852769"/>
          <a:chOff x="6543673" y="5438772"/>
          <a:chExt cx="1666876" cy="609602"/>
        </a:xfrm>
      </xdr:grpSpPr>
      <xdr:sp macro="" textlink="">
        <xdr:nvSpPr>
          <xdr:cNvPr id="3" name="ホームベース 2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21</xdr:row>
          <xdr:rowOff>66675</xdr:rowOff>
        </xdr:from>
        <xdr:to>
          <xdr:col>6</xdr:col>
          <xdr:colOff>723900</xdr:colOff>
          <xdr:row>21</xdr:row>
          <xdr:rowOff>323850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11</xdr:row>
          <xdr:rowOff>9525</xdr:rowOff>
        </xdr:from>
        <xdr:to>
          <xdr:col>3</xdr:col>
          <xdr:colOff>561975</xdr:colOff>
          <xdr:row>12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精神通院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295275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0</xdr:colOff>
          <xdr:row>8</xdr:row>
          <xdr:rowOff>295275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295275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21</xdr:row>
          <xdr:rowOff>66675</xdr:rowOff>
        </xdr:from>
        <xdr:to>
          <xdr:col>6</xdr:col>
          <xdr:colOff>723900</xdr:colOff>
          <xdr:row>21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12</xdr:row>
          <xdr:rowOff>0</xdr:rowOff>
        </xdr:from>
        <xdr:to>
          <xdr:col>3</xdr:col>
          <xdr:colOff>276225</xdr:colOff>
          <xdr:row>13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14</xdr:row>
          <xdr:rowOff>9525</xdr:rowOff>
        </xdr:from>
        <xdr:to>
          <xdr:col>3</xdr:col>
          <xdr:colOff>257175</xdr:colOff>
          <xdr:row>15</xdr:row>
          <xdr:rowOff>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15</xdr:row>
          <xdr:rowOff>9525</xdr:rowOff>
        </xdr:from>
        <xdr:to>
          <xdr:col>3</xdr:col>
          <xdr:colOff>257175</xdr:colOff>
          <xdr:row>16</xdr:row>
          <xdr:rowOff>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16</xdr:row>
          <xdr:rowOff>9525</xdr:rowOff>
        </xdr:from>
        <xdr:to>
          <xdr:col>3</xdr:col>
          <xdr:colOff>257175</xdr:colOff>
          <xdr:row>17</xdr:row>
          <xdr:rowOff>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17</xdr:row>
          <xdr:rowOff>9525</xdr:rowOff>
        </xdr:from>
        <xdr:to>
          <xdr:col>3</xdr:col>
          <xdr:colOff>257175</xdr:colOff>
          <xdr:row>18</xdr:row>
          <xdr:rowOff>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18</xdr:row>
          <xdr:rowOff>9525</xdr:rowOff>
        </xdr:from>
        <xdr:to>
          <xdr:col>3</xdr:col>
          <xdr:colOff>257175</xdr:colOff>
          <xdr:row>19</xdr:row>
          <xdr:rowOff>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19</xdr:row>
          <xdr:rowOff>9525</xdr:rowOff>
        </xdr:from>
        <xdr:to>
          <xdr:col>3</xdr:col>
          <xdr:colOff>257175</xdr:colOff>
          <xdr:row>20</xdr:row>
          <xdr:rowOff>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13</xdr:row>
          <xdr:rowOff>9525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特障手当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752475</xdr:colOff>
          <xdr:row>13</xdr:row>
          <xdr:rowOff>28575</xdr:rowOff>
        </xdr:from>
        <xdr:to>
          <xdr:col>4</xdr:col>
          <xdr:colOff>752475</xdr:colOff>
          <xdr:row>14</xdr:row>
          <xdr:rowOff>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特児手当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11</xdr:row>
          <xdr:rowOff>9525</xdr:rowOff>
        </xdr:from>
        <xdr:to>
          <xdr:col>5</xdr:col>
          <xdr:colOff>638175</xdr:colOff>
          <xdr:row>12</xdr:row>
          <xdr:rowOff>9525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更生医療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9</xdr:row>
          <xdr:rowOff>9525</xdr:rowOff>
        </xdr:from>
        <xdr:to>
          <xdr:col>3</xdr:col>
          <xdr:colOff>571500</xdr:colOff>
          <xdr:row>10</xdr:row>
          <xdr:rowOff>28575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身体手帳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9</xdr:row>
          <xdr:rowOff>9525</xdr:rowOff>
        </xdr:from>
        <xdr:to>
          <xdr:col>5</xdr:col>
          <xdr:colOff>514350</xdr:colOff>
          <xdr:row>10</xdr:row>
          <xdr:rowOff>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精神手帳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9</xdr:row>
          <xdr:rowOff>9525</xdr:rowOff>
        </xdr:from>
        <xdr:to>
          <xdr:col>7</xdr:col>
          <xdr:colOff>485775</xdr:colOff>
          <xdr:row>10</xdr:row>
          <xdr:rowOff>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療育手帳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11</xdr:row>
          <xdr:rowOff>9525</xdr:rowOff>
        </xdr:from>
        <xdr:to>
          <xdr:col>7</xdr:col>
          <xdr:colOff>676275</xdr:colOff>
          <xdr:row>12</xdr:row>
          <xdr:rowOff>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育成医療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13</xdr:row>
          <xdr:rowOff>28575</xdr:rowOff>
        </xdr:from>
        <xdr:to>
          <xdr:col>6</xdr:col>
          <xdr:colOff>228600</xdr:colOff>
          <xdr:row>14</xdr:row>
          <xdr:rowOff>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障児手当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13</xdr:row>
          <xdr:rowOff>9525</xdr:rowOff>
        </xdr:from>
        <xdr:to>
          <xdr:col>7</xdr:col>
          <xdr:colOff>571500</xdr:colOff>
          <xdr:row>14</xdr:row>
          <xdr:rowOff>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福祉年金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10</xdr:row>
          <xdr:rowOff>9525</xdr:rowOff>
        </xdr:from>
        <xdr:to>
          <xdr:col>3</xdr:col>
          <xdr:colOff>571500</xdr:colOff>
          <xdr:row>11</xdr:row>
          <xdr:rowOff>28575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申請中あり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10</xdr:row>
          <xdr:rowOff>9525</xdr:rowOff>
        </xdr:from>
        <xdr:to>
          <xdr:col>5</xdr:col>
          <xdr:colOff>571500</xdr:colOff>
          <xdr:row>11</xdr:row>
          <xdr:rowOff>28575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未交付あり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令和元年5月7日</v>
          </cell>
          <cell r="D2" t="str">
            <v>おくやみ01</v>
          </cell>
        </row>
        <row r="3">
          <cell r="D3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1"/>
  <sheetViews>
    <sheetView tabSelected="1" view="pageBreakPreview" zoomScale="85" zoomScaleSheetLayoutView="85" workbookViewId="0">
      <selection activeCell="B8" sqref="B8:D8"/>
    </sheetView>
  </sheetViews>
  <sheetFormatPr defaultColWidth="10.625" defaultRowHeight="20.100000000000001" customHeight="1" x14ac:dyDescent="0.15"/>
  <cols>
    <col min="1" max="8" width="10.625" style="1"/>
    <col min="9" max="9" width="32.125" style="1" customWidth="1"/>
    <col min="10" max="16" width="10.625" style="1" customWidth="1"/>
    <col min="17" max="16384" width="10.625" style="1"/>
  </cols>
  <sheetData>
    <row r="1" spans="1:20" ht="20.100000000000001" customHeight="1" x14ac:dyDescent="0.15">
      <c r="A1" s="86" t="s">
        <v>0</v>
      </c>
      <c r="B1" s="86"/>
      <c r="C1" s="86"/>
      <c r="D1" s="86"/>
      <c r="E1" s="87"/>
      <c r="F1" s="31" t="s">
        <v>1</v>
      </c>
      <c r="G1" s="88" t="str">
        <f>[2]入力シート!$B$2</f>
        <v>令和元年5月7日</v>
      </c>
      <c r="H1" s="89"/>
    </row>
    <row r="2" spans="1:20" ht="20.100000000000001" customHeight="1" thickBot="1" x14ac:dyDescent="0.2">
      <c r="A2" s="86"/>
      <c r="B2" s="86"/>
      <c r="C2" s="86"/>
      <c r="D2" s="86"/>
      <c r="E2" s="87"/>
      <c r="F2" s="32" t="s">
        <v>2</v>
      </c>
      <c r="G2" s="90" t="str">
        <f>IF(LEN(S2)&lt;15,LEFT(S2,14),MID(S2,FIND("おくやみ",S2)-8,14))</f>
        <v>おくやみ01</v>
      </c>
      <c r="H2" s="91"/>
      <c r="Q2" s="2"/>
      <c r="S2" s="3" t="str">
        <f>[2]入力シート!$D$2</f>
        <v>おくやみ01</v>
      </c>
    </row>
    <row r="3" spans="1:20" ht="20.100000000000001" customHeight="1" x14ac:dyDescent="0.15">
      <c r="A3" s="92" t="s">
        <v>3</v>
      </c>
      <c r="B3" s="93"/>
      <c r="C3" s="4" t="s">
        <v>4</v>
      </c>
      <c r="D3" s="98" t="e">
        <f>[2]入力シート!$B$6</f>
        <v>#N/A</v>
      </c>
      <c r="E3" s="99"/>
      <c r="F3" s="5" t="s">
        <v>5</v>
      </c>
      <c r="G3" s="100" t="e">
        <f>[2]入力シート!$C$6</f>
        <v>#N/A</v>
      </c>
      <c r="H3" s="101"/>
      <c r="T3" s="6"/>
    </row>
    <row r="4" spans="1:20" ht="20.100000000000001" customHeight="1" x14ac:dyDescent="0.15">
      <c r="A4" s="94"/>
      <c r="B4" s="95"/>
      <c r="C4" s="7" t="s">
        <v>6</v>
      </c>
      <c r="D4" s="102">
        <f>[2]入力シート!$D$3</f>
        <v>0</v>
      </c>
      <c r="E4" s="103"/>
      <c r="F4" s="103"/>
      <c r="G4" s="103"/>
      <c r="H4" s="104"/>
    </row>
    <row r="5" spans="1:20" ht="20.100000000000001" customHeight="1" x14ac:dyDescent="0.15">
      <c r="A5" s="94"/>
      <c r="B5" s="95"/>
      <c r="C5" s="8" t="s">
        <v>7</v>
      </c>
      <c r="D5" s="105" t="e">
        <f>[2]入力シート!$B$11</f>
        <v>#N/A</v>
      </c>
      <c r="E5" s="103"/>
      <c r="F5" s="103"/>
      <c r="G5" s="103"/>
      <c r="H5" s="104"/>
    </row>
    <row r="6" spans="1:20" ht="20.100000000000001" customHeight="1" x14ac:dyDescent="0.15">
      <c r="A6" s="94"/>
      <c r="B6" s="95"/>
      <c r="C6" s="9" t="s">
        <v>8</v>
      </c>
      <c r="D6" s="106" t="e">
        <f>[2]入力シート!$B$12</f>
        <v>#N/A</v>
      </c>
      <c r="E6" s="107"/>
      <c r="F6" s="107"/>
      <c r="G6" s="107"/>
      <c r="H6" s="108"/>
    </row>
    <row r="7" spans="1:20" ht="20.100000000000001" customHeight="1" thickBot="1" x14ac:dyDescent="0.2">
      <c r="A7" s="96"/>
      <c r="B7" s="97"/>
      <c r="C7" s="10" t="s">
        <v>9</v>
      </c>
      <c r="D7" s="109" t="e">
        <f>[2]入力シート!$B$13</f>
        <v>#N/A</v>
      </c>
      <c r="E7" s="110"/>
      <c r="F7" s="110"/>
      <c r="G7" s="111"/>
      <c r="H7" s="112"/>
    </row>
    <row r="8" spans="1:20" ht="25.5" customHeight="1" thickBot="1" x14ac:dyDescent="0.2">
      <c r="A8" s="33" t="s">
        <v>10</v>
      </c>
      <c r="B8" s="119" t="s">
        <v>38</v>
      </c>
      <c r="C8" s="120"/>
      <c r="D8" s="121"/>
      <c r="E8" s="11"/>
      <c r="F8" s="12"/>
      <c r="G8" s="13"/>
      <c r="H8" s="14"/>
      <c r="J8" s="1" t="b">
        <v>0</v>
      </c>
      <c r="K8" s="1" t="b">
        <v>0</v>
      </c>
      <c r="L8" s="1" t="b">
        <v>0</v>
      </c>
    </row>
    <row r="9" spans="1:20" s="20" customFormat="1" ht="27.75" customHeight="1" thickBot="1" x14ac:dyDescent="0.2">
      <c r="A9" s="15" t="s">
        <v>11</v>
      </c>
      <c r="B9" s="46"/>
      <c r="C9" s="69"/>
      <c r="D9" s="69"/>
      <c r="E9" s="16"/>
      <c r="F9" s="16"/>
      <c r="G9" s="18"/>
      <c r="H9" s="19"/>
      <c r="I9" s="20" t="s">
        <v>12</v>
      </c>
      <c r="J9" s="20" t="s">
        <v>13</v>
      </c>
      <c r="K9" s="20" t="s">
        <v>14</v>
      </c>
      <c r="L9" s="20" t="s">
        <v>15</v>
      </c>
      <c r="M9" s="20" t="s">
        <v>16</v>
      </c>
      <c r="N9" s="20" t="s">
        <v>17</v>
      </c>
      <c r="O9" s="20" t="s">
        <v>18</v>
      </c>
      <c r="P9" s="21"/>
    </row>
    <row r="10" spans="1:20" s="20" customFormat="1" ht="20.100000000000001" customHeight="1" x14ac:dyDescent="0.15">
      <c r="A10" s="34"/>
      <c r="B10" s="35" t="s">
        <v>24</v>
      </c>
      <c r="C10" s="76"/>
      <c r="D10" s="16"/>
      <c r="E10" s="16"/>
      <c r="F10" s="16"/>
      <c r="G10" s="16"/>
      <c r="H10" s="72"/>
      <c r="I10" s="21" t="str">
        <f>IF(P10&amp;Q10&amp;R10="","",P10&amp;Q10&amp;R10&amp;"の返還")</f>
        <v/>
      </c>
      <c r="J10" s="20" t="b">
        <v>0</v>
      </c>
      <c r="K10" s="20" t="b">
        <v>0</v>
      </c>
      <c r="L10" s="20" t="b">
        <v>0</v>
      </c>
      <c r="O10" s="1" t="str">
        <f>IF(I10="","",I10&amp;"届/")</f>
        <v/>
      </c>
      <c r="P10" s="21" t="str">
        <f>IF(J10=TRUE,"●身体手帳","")</f>
        <v/>
      </c>
      <c r="Q10" s="21" t="str">
        <f>IF(K10=TRUE,"●精神手帳","")</f>
        <v/>
      </c>
      <c r="R10" s="21" t="str">
        <f>IF(L10=TRUE,"●療育手帳","")</f>
        <v/>
      </c>
    </row>
    <row r="11" spans="1:20" s="20" customFormat="1" ht="20.100000000000001" customHeight="1" x14ac:dyDescent="0.15">
      <c r="A11" s="74"/>
      <c r="B11" s="75" t="s">
        <v>37</v>
      </c>
      <c r="C11" s="39"/>
      <c r="D11" s="17"/>
      <c r="E11" s="17"/>
      <c r="F11" s="17"/>
      <c r="G11" s="17"/>
      <c r="H11" s="77"/>
      <c r="I11" s="22" t="str">
        <f>IF(J11=TRUE,"●手帳申請中",IF(K11=TRUE,"●お渡しできていない手帳あり",""))</f>
        <v/>
      </c>
      <c r="J11" s="20" t="b">
        <v>0</v>
      </c>
      <c r="K11" s="20" t="b">
        <v>0</v>
      </c>
      <c r="O11" s="1"/>
      <c r="P11" s="21"/>
      <c r="Q11" s="21"/>
      <c r="R11" s="21"/>
    </row>
    <row r="12" spans="1:20" s="20" customFormat="1" ht="20.100000000000001" customHeight="1" x14ac:dyDescent="0.15">
      <c r="A12" s="37"/>
      <c r="B12" s="38" t="s">
        <v>25</v>
      </c>
      <c r="C12" s="39"/>
      <c r="D12" s="17"/>
      <c r="E12" s="40"/>
      <c r="F12" s="17"/>
      <c r="G12" s="17"/>
      <c r="H12" s="41"/>
      <c r="I12" s="21" t="str">
        <f>IF(P12&amp;Q12&amp;R12="","","/"&amp;P12&amp;Q12&amp;R12&amp;" 受給者証の返還（精神のみ届あり）/")</f>
        <v/>
      </c>
      <c r="J12" s="20" t="b">
        <v>0</v>
      </c>
      <c r="K12" s="20" t="b">
        <v>0</v>
      </c>
      <c r="L12" s="20" t="b">
        <v>0</v>
      </c>
      <c r="O12" s="23" t="str">
        <f>IF(J12=TRUE,"●自立支援精神（返還届）/","")</f>
        <v/>
      </c>
      <c r="P12" s="21" t="str">
        <f>IF(J12=TRUE,"●精神通院","")</f>
        <v/>
      </c>
      <c r="Q12" s="21" t="str">
        <f>IF(K12=TRUE,"●更生医療","")</f>
        <v/>
      </c>
      <c r="R12" s="21" t="str">
        <f>IF(L12=TRUE,"●育成医療","")</f>
        <v/>
      </c>
    </row>
    <row r="13" spans="1:20" s="20" customFormat="1" ht="20.100000000000001" customHeight="1" x14ac:dyDescent="0.15">
      <c r="A13" s="42"/>
      <c r="B13" s="38" t="s">
        <v>26</v>
      </c>
      <c r="C13" s="39"/>
      <c r="D13" s="17"/>
      <c r="E13" s="43"/>
      <c r="F13" s="17"/>
      <c r="G13" s="44"/>
      <c r="H13" s="45"/>
      <c r="I13" s="22" t="str">
        <f>IF(J13=TRUE,"●心身障害者扶養共済あり/","")</f>
        <v/>
      </c>
      <c r="J13" s="20" t="b">
        <v>0</v>
      </c>
      <c r="N13" s="20">
        <f>IF(J13=TRUE,1,0)</f>
        <v>0</v>
      </c>
      <c r="O13" s="1" t="str">
        <f>IF(J13=TRUE,"●扶養共済手続の添付書類（住民票除票＝原本）","")</f>
        <v/>
      </c>
      <c r="P13" s="21"/>
    </row>
    <row r="14" spans="1:20" s="20" customFormat="1" ht="20.100000000000001" customHeight="1" x14ac:dyDescent="0.15">
      <c r="A14" s="42"/>
      <c r="B14" s="38" t="s">
        <v>27</v>
      </c>
      <c r="C14" s="39"/>
      <c r="D14" s="17"/>
      <c r="E14" s="43"/>
      <c r="F14" s="46"/>
      <c r="G14" s="46"/>
      <c r="H14" s="45"/>
      <c r="I14" s="21" t="str">
        <f>IF(P14&amp;Q14&amp;R14&amp;S14="","",P14&amp;Q14&amp;R14&amp;S14&amp;"の手続き/")</f>
        <v/>
      </c>
      <c r="J14" s="20" t="b">
        <v>0</v>
      </c>
      <c r="K14" s="20" t="b">
        <v>0</v>
      </c>
      <c r="L14" s="20" t="b">
        <v>0</v>
      </c>
      <c r="M14" s="20" t="b">
        <v>0</v>
      </c>
      <c r="N14" s="20">
        <f>IF(J14=TRUE,1,IF(K14=TRUE,1,IF(L14=TRUE,1,IF(M14=TRUE,1,0))))</f>
        <v>0</v>
      </c>
      <c r="O14" s="1" t="str">
        <f>IF(J14=TRUE,"●手当未支給請求",IF(L14=TRUE,"●手当未支給書",IF(M14=TRUE,"●手当未支給請求書",IF(K14=TRUE,"●特児の届書は担当が準備",""))))</f>
        <v/>
      </c>
      <c r="P14" s="21" t="str">
        <f>IF(J14=TRUE,"●特別障害者手当","")</f>
        <v/>
      </c>
      <c r="Q14" s="21" t="str">
        <f>IF(K14=TRUE,"●特別児童扶養手当","")</f>
        <v/>
      </c>
      <c r="R14" s="21" t="str">
        <f>IF(L14=TRUE,"●障害児福祉手当","")</f>
        <v/>
      </c>
      <c r="S14" s="21" t="str">
        <f>IF(M14=TRUE,"●障害児福祉年金","")</f>
        <v/>
      </c>
    </row>
    <row r="15" spans="1:20" s="20" customFormat="1" ht="20.100000000000001" customHeight="1" x14ac:dyDescent="0.15">
      <c r="A15" s="42"/>
      <c r="B15" s="38" t="s">
        <v>28</v>
      </c>
      <c r="C15" s="39"/>
      <c r="D15" s="17"/>
      <c r="E15" s="43"/>
      <c r="F15" s="17"/>
      <c r="G15" s="44"/>
      <c r="H15" s="45"/>
      <c r="I15" s="22" t="str">
        <f>IF(J15=TRUE,"●障害福祉サービスあり（受給者証返還のみ）","")</f>
        <v/>
      </c>
      <c r="J15" s="20" t="b">
        <v>0</v>
      </c>
      <c r="O15" s="1"/>
      <c r="P15" s="21"/>
    </row>
    <row r="16" spans="1:20" s="20" customFormat="1" ht="20.100000000000001" customHeight="1" x14ac:dyDescent="0.15">
      <c r="A16" s="47"/>
      <c r="B16" s="48" t="s">
        <v>31</v>
      </c>
      <c r="C16" s="49"/>
      <c r="D16" s="50"/>
      <c r="E16" s="51"/>
      <c r="F16" s="50"/>
      <c r="G16" s="52"/>
      <c r="H16" s="53"/>
      <c r="I16" s="22" t="str">
        <f>IF(J16=TRUE,"●紙おむつ支給あり","")</f>
        <v/>
      </c>
      <c r="J16" s="20" t="b">
        <v>0</v>
      </c>
      <c r="O16" s="1" t="str">
        <f>IF(J16=TRUE,"●オムツ喪失","")</f>
        <v/>
      </c>
      <c r="P16" s="21"/>
    </row>
    <row r="17" spans="1:16" s="20" customFormat="1" ht="20.100000000000001" customHeight="1" thickBot="1" x14ac:dyDescent="0.2">
      <c r="A17" s="47"/>
      <c r="B17" s="48" t="s">
        <v>30</v>
      </c>
      <c r="C17" s="49"/>
      <c r="D17" s="50"/>
      <c r="E17" s="50"/>
      <c r="F17" s="50"/>
      <c r="G17" s="52"/>
      <c r="H17" s="53"/>
      <c r="I17" s="22" t="str">
        <f>IF(J17=TRUE,"●タクシー券あり回収のみ/","")</f>
        <v/>
      </c>
      <c r="J17" s="20" t="b">
        <v>0</v>
      </c>
      <c r="O17" s="1"/>
      <c r="P17" s="21"/>
    </row>
    <row r="18" spans="1:16" s="20" customFormat="1" ht="20.100000000000001" customHeight="1" x14ac:dyDescent="0.15">
      <c r="A18" s="54"/>
      <c r="B18" s="55" t="s">
        <v>29</v>
      </c>
      <c r="C18" s="36"/>
      <c r="D18" s="56"/>
      <c r="E18" s="56"/>
      <c r="F18" s="56"/>
      <c r="G18" s="56"/>
      <c r="H18" s="57"/>
      <c r="I18" s="22" t="str">
        <f>IF(J18=TRUE,"●燃料費助成あり受給資格証回収（未請求分があれば担当窓口対応）/","")</f>
        <v/>
      </c>
      <c r="J18" s="20" t="b">
        <v>0</v>
      </c>
      <c r="O18" s="1" t="str">
        <f>IF(J18=TRUE,"●燃料費死亡届","")</f>
        <v/>
      </c>
      <c r="P18" s="21"/>
    </row>
    <row r="19" spans="1:16" s="20" customFormat="1" ht="20.100000000000001" customHeight="1" x14ac:dyDescent="0.15">
      <c r="A19" s="42"/>
      <c r="B19" s="38" t="s">
        <v>32</v>
      </c>
      <c r="C19" s="39"/>
      <c r="D19" s="17"/>
      <c r="E19" s="17"/>
      <c r="F19" s="17"/>
      <c r="G19" s="44"/>
      <c r="H19" s="45"/>
      <c r="I19" s="22" t="str">
        <f>IF(J19=TRUE,"●緊急通報あり　国際警備へ連絡を/","")</f>
        <v/>
      </c>
      <c r="J19" s="20" t="b">
        <v>0</v>
      </c>
      <c r="O19" s="1"/>
      <c r="P19" s="21"/>
    </row>
    <row r="20" spans="1:16" s="20" customFormat="1" ht="20.100000000000001" customHeight="1" x14ac:dyDescent="0.15">
      <c r="A20" s="42"/>
      <c r="B20" s="38" t="s">
        <v>33</v>
      </c>
      <c r="C20" s="39"/>
      <c r="D20" s="17"/>
      <c r="E20" s="17"/>
      <c r="F20" s="17"/>
      <c r="G20" s="44"/>
      <c r="H20" s="45"/>
      <c r="I20" s="22" t="str">
        <f>IF(J20=TRUE,"●NHKに受信料減免廃止の連絡を/","")</f>
        <v/>
      </c>
      <c r="J20" s="20" t="b">
        <v>0</v>
      </c>
      <c r="O20" s="1"/>
      <c r="P20" s="21"/>
    </row>
    <row r="21" spans="1:16" s="20" customFormat="1" ht="20.100000000000001" customHeight="1" thickBot="1" x14ac:dyDescent="0.2">
      <c r="A21" s="58"/>
      <c r="B21" s="59"/>
      <c r="C21" s="60"/>
      <c r="D21" s="59"/>
      <c r="E21" s="59"/>
      <c r="F21" s="59"/>
      <c r="G21" s="61"/>
      <c r="H21" s="62"/>
      <c r="I21" s="22"/>
      <c r="O21" s="1"/>
      <c r="P21" s="21"/>
    </row>
    <row r="22" spans="1:16" ht="30.75" customHeight="1" thickTop="1" x14ac:dyDescent="0.15">
      <c r="A22" s="63" t="s">
        <v>19</v>
      </c>
      <c r="B22" s="122" t="str">
        <f>IF(K8=TRUE,"該当手続きなし",IF(L8=TRUE,"手続き済",IF(K22=TRUE,L22,J22)))</f>
        <v/>
      </c>
      <c r="C22" s="122"/>
      <c r="D22" s="122"/>
      <c r="E22" s="64"/>
      <c r="F22" s="65"/>
      <c r="G22" s="66"/>
      <c r="H22" s="67"/>
      <c r="J22" s="1" t="str">
        <f>IF(J8=TRUE,IF(N22=0,"おくやみ対応","担当窓口で対応"),"")</f>
        <v/>
      </c>
      <c r="K22" s="1" t="b">
        <v>0</v>
      </c>
      <c r="L22" s="1" t="str">
        <f>IF(N22=0,"担当窓口で対応","おくやみ対応")</f>
        <v>担当窓口で対応</v>
      </c>
      <c r="N22" s="24">
        <f>SUM(N10:N21)</f>
        <v>0</v>
      </c>
    </row>
    <row r="23" spans="1:16" ht="62.25" customHeight="1" thickBot="1" x14ac:dyDescent="0.2">
      <c r="A23" s="68" t="s">
        <v>20</v>
      </c>
      <c r="B23" s="116" t="str">
        <f>O10&amp;O12&amp;O13&amp;O14&amp;O15&amp;O16&amp;O17&amp;O18&amp;O19&amp;O20</f>
        <v/>
      </c>
      <c r="C23" s="117"/>
      <c r="D23" s="117"/>
      <c r="E23" s="117"/>
      <c r="F23" s="117"/>
      <c r="G23" s="117"/>
      <c r="H23" s="118"/>
    </row>
    <row r="24" spans="1:16" ht="20.100000000000001" customHeight="1" thickTop="1" thickBot="1" x14ac:dyDescent="0.2">
      <c r="I24" s="22"/>
    </row>
    <row r="25" spans="1:16" ht="20.100000000000001" customHeight="1" x14ac:dyDescent="0.15">
      <c r="A25" s="25" t="s">
        <v>21</v>
      </c>
      <c r="B25" s="26"/>
      <c r="C25" s="26"/>
      <c r="D25" s="26"/>
      <c r="E25" s="26"/>
      <c r="F25" s="26"/>
      <c r="G25" s="26"/>
      <c r="H25" s="27"/>
      <c r="I25" s="22"/>
    </row>
    <row r="26" spans="1:16" ht="33" customHeight="1" x14ac:dyDescent="0.15">
      <c r="A26" s="28" t="s">
        <v>34</v>
      </c>
      <c r="B26" s="123" t="str">
        <f>I10&amp;I12</f>
        <v/>
      </c>
      <c r="C26" s="124"/>
      <c r="D26" s="124"/>
      <c r="E26" s="124"/>
      <c r="F26" s="124"/>
      <c r="G26" s="124"/>
      <c r="H26" s="125"/>
      <c r="I26" s="22"/>
    </row>
    <row r="27" spans="1:16" ht="45.75" customHeight="1" x14ac:dyDescent="0.15">
      <c r="A27" s="73" t="s">
        <v>35</v>
      </c>
      <c r="B27" s="123" t="str">
        <f>I13&amp;I14&amp;I15</f>
        <v/>
      </c>
      <c r="C27" s="124"/>
      <c r="D27" s="124"/>
      <c r="E27" s="124"/>
      <c r="F27" s="124"/>
      <c r="G27" s="124"/>
      <c r="H27" s="125"/>
      <c r="I27" s="29"/>
    </row>
    <row r="28" spans="1:16" ht="48" customHeight="1" x14ac:dyDescent="0.15">
      <c r="A28" s="30" t="s">
        <v>36</v>
      </c>
      <c r="B28" s="126" t="str">
        <f>I16&amp;I17&amp;I18&amp;I19&amp;I20</f>
        <v/>
      </c>
      <c r="C28" s="127"/>
      <c r="D28" s="127"/>
      <c r="E28" s="127"/>
      <c r="F28" s="127"/>
      <c r="G28" s="127"/>
      <c r="H28" s="128"/>
      <c r="I28" s="29"/>
    </row>
    <row r="29" spans="1:16" ht="20.100000000000001" customHeight="1" x14ac:dyDescent="0.15">
      <c r="A29" s="78" t="s">
        <v>22</v>
      </c>
      <c r="B29" s="80"/>
      <c r="C29" s="81"/>
      <c r="D29" s="81"/>
      <c r="E29" s="81"/>
      <c r="F29" s="81"/>
      <c r="G29" s="81"/>
      <c r="H29" s="82"/>
    </row>
    <row r="30" spans="1:16" ht="20.100000000000001" customHeight="1" thickBot="1" x14ac:dyDescent="0.2">
      <c r="A30" s="79"/>
      <c r="B30" s="83"/>
      <c r="C30" s="84"/>
      <c r="D30" s="84"/>
      <c r="E30" s="84"/>
      <c r="F30" s="84"/>
      <c r="G30" s="84"/>
      <c r="H30" s="85"/>
    </row>
    <row r="31" spans="1:16" s="20" customFormat="1" ht="55.5" customHeight="1" thickTop="1" thickBot="1" x14ac:dyDescent="0.2">
      <c r="A31" s="70" t="s">
        <v>23</v>
      </c>
      <c r="B31" s="71"/>
      <c r="C31" s="113"/>
      <c r="D31" s="114"/>
      <c r="E31" s="114"/>
      <c r="F31" s="114"/>
      <c r="G31" s="114"/>
      <c r="H31" s="115"/>
      <c r="I31" s="22"/>
      <c r="O31" s="1"/>
      <c r="P31" s="21"/>
    </row>
  </sheetData>
  <mergeCells count="19">
    <mergeCell ref="C31:H31"/>
    <mergeCell ref="B23:H23"/>
    <mergeCell ref="B8:D8"/>
    <mergeCell ref="B22:D22"/>
    <mergeCell ref="B26:H26"/>
    <mergeCell ref="B27:H27"/>
    <mergeCell ref="B28:H28"/>
    <mergeCell ref="A29:A30"/>
    <mergeCell ref="B29:H30"/>
    <mergeCell ref="A1:E2"/>
    <mergeCell ref="G1:H1"/>
    <mergeCell ref="G2:H2"/>
    <mergeCell ref="A3:B7"/>
    <mergeCell ref="D3:E3"/>
    <mergeCell ref="G3:H3"/>
    <mergeCell ref="D4:H4"/>
    <mergeCell ref="D5:H5"/>
    <mergeCell ref="D6:H6"/>
    <mergeCell ref="D7:H7"/>
  </mergeCells>
  <phoneticPr fontId="1"/>
  <dataValidations disablePrompts="1" count="1">
    <dataValidation allowBlank="1" showInputMessage="1" showErrorMessage="1" promptTitle="どこが印刷するかをチェック！" sqref="G9 G19:G21 G13 G15:G17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571500</xdr:colOff>
                    <xdr:row>21</xdr:row>
                    <xdr:rowOff>66675</xdr:rowOff>
                  </from>
                  <to>
                    <xdr:col>6</xdr:col>
                    <xdr:colOff>723900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400050</xdr:colOff>
                    <xdr:row>11</xdr:row>
                    <xdr:rowOff>9525</xdr:rowOff>
                  </from>
                  <to>
                    <xdr:col>3</xdr:col>
                    <xdr:colOff>561975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381000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571500</xdr:colOff>
                    <xdr:row>21</xdr:row>
                    <xdr:rowOff>66675</xdr:rowOff>
                  </from>
                  <to>
                    <xdr:col>6</xdr:col>
                    <xdr:colOff>723900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409575</xdr:colOff>
                    <xdr:row>12</xdr:row>
                    <xdr:rowOff>0</xdr:rowOff>
                  </from>
                  <to>
                    <xdr:col>3</xdr:col>
                    <xdr:colOff>276225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2</xdr:col>
                    <xdr:colOff>390525</xdr:colOff>
                    <xdr:row>14</xdr:row>
                    <xdr:rowOff>9525</xdr:rowOff>
                  </from>
                  <to>
                    <xdr:col>3</xdr:col>
                    <xdr:colOff>257175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2</xdr:col>
                    <xdr:colOff>390525</xdr:colOff>
                    <xdr:row>15</xdr:row>
                    <xdr:rowOff>9525</xdr:rowOff>
                  </from>
                  <to>
                    <xdr:col>3</xdr:col>
                    <xdr:colOff>257175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2</xdr:col>
                    <xdr:colOff>390525</xdr:colOff>
                    <xdr:row>16</xdr:row>
                    <xdr:rowOff>9525</xdr:rowOff>
                  </from>
                  <to>
                    <xdr:col>3</xdr:col>
                    <xdr:colOff>257175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Fill="0" autoLine="0" autoPict="0">
                <anchor moveWithCells="1">
                  <from>
                    <xdr:col>2</xdr:col>
                    <xdr:colOff>390525</xdr:colOff>
                    <xdr:row>17</xdr:row>
                    <xdr:rowOff>9525</xdr:rowOff>
                  </from>
                  <to>
                    <xdr:col>3</xdr:col>
                    <xdr:colOff>257175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5" name="Check Box 14">
              <controlPr defaultSize="0" autoFill="0" autoLine="0" autoPict="0">
                <anchor moveWithCells="1">
                  <from>
                    <xdr:col>2</xdr:col>
                    <xdr:colOff>390525</xdr:colOff>
                    <xdr:row>18</xdr:row>
                    <xdr:rowOff>9525</xdr:rowOff>
                  </from>
                  <to>
                    <xdr:col>3</xdr:col>
                    <xdr:colOff>257175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6" name="Check Box 15">
              <controlPr defaultSize="0" autoFill="0" autoLine="0" autoPict="0">
                <anchor moveWithCells="1">
                  <from>
                    <xdr:col>2</xdr:col>
                    <xdr:colOff>390525</xdr:colOff>
                    <xdr:row>19</xdr:row>
                    <xdr:rowOff>9525</xdr:rowOff>
                  </from>
                  <to>
                    <xdr:col>3</xdr:col>
                    <xdr:colOff>257175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7" name="Check Box 16">
              <controlPr defaultSize="0" autoFill="0" autoLine="0" autoPict="0">
                <anchor moveWithCells="1">
                  <from>
                    <xdr:col>2</xdr:col>
                    <xdr:colOff>390525</xdr:colOff>
                    <xdr:row>13</xdr:row>
                    <xdr:rowOff>9525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defaultSize="0" autoFill="0" autoLine="0" autoPict="0">
                <anchor moveWithCells="1">
                  <from>
                    <xdr:col>3</xdr:col>
                    <xdr:colOff>752475</xdr:colOff>
                    <xdr:row>13</xdr:row>
                    <xdr:rowOff>28575</xdr:rowOff>
                  </from>
                  <to>
                    <xdr:col>4</xdr:col>
                    <xdr:colOff>752475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9" name="Check Box 21">
              <controlPr defaultSize="0" autoFill="0" autoLine="0" autoPict="0">
                <anchor moveWithCells="1">
                  <from>
                    <xdr:col>4</xdr:col>
                    <xdr:colOff>390525</xdr:colOff>
                    <xdr:row>11</xdr:row>
                    <xdr:rowOff>9525</xdr:rowOff>
                  </from>
                  <to>
                    <xdr:col>5</xdr:col>
                    <xdr:colOff>638175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0" name="Check Box 22">
              <controlPr defaultSize="0" autoFill="0" autoLine="0" autoPict="0">
                <anchor moveWithCells="1">
                  <from>
                    <xdr:col>2</xdr:col>
                    <xdr:colOff>390525</xdr:colOff>
                    <xdr:row>9</xdr:row>
                    <xdr:rowOff>9525</xdr:rowOff>
                  </from>
                  <to>
                    <xdr:col>3</xdr:col>
                    <xdr:colOff>571500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1" name="Check Box 24">
              <controlPr defaultSize="0" autoFill="0" autoLine="0" autoPict="0">
                <anchor moveWithCells="1">
                  <from>
                    <xdr:col>4</xdr:col>
                    <xdr:colOff>390525</xdr:colOff>
                    <xdr:row>9</xdr:row>
                    <xdr:rowOff>9525</xdr:rowOff>
                  </from>
                  <to>
                    <xdr:col>5</xdr:col>
                    <xdr:colOff>514350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2" name="Check Box 25">
              <controlPr defaultSize="0" autoFill="0" autoLine="0" autoPict="0">
                <anchor moveWithCells="1">
                  <from>
                    <xdr:col>6</xdr:col>
                    <xdr:colOff>390525</xdr:colOff>
                    <xdr:row>9</xdr:row>
                    <xdr:rowOff>9525</xdr:rowOff>
                  </from>
                  <to>
                    <xdr:col>7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3" name="Check Box 26">
              <controlPr defaultSize="0" autoFill="0" autoLine="0" autoPict="0">
                <anchor moveWithCells="1">
                  <from>
                    <xdr:col>6</xdr:col>
                    <xdr:colOff>390525</xdr:colOff>
                    <xdr:row>11</xdr:row>
                    <xdr:rowOff>9525</xdr:rowOff>
                  </from>
                  <to>
                    <xdr:col>7</xdr:col>
                    <xdr:colOff>676275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4" name="Check Box 27">
              <controlPr defaultSize="0" autoFill="0" autoLine="0" autoPict="0">
                <anchor moveWithCells="1">
                  <from>
                    <xdr:col>5</xdr:col>
                    <xdr:colOff>190500</xdr:colOff>
                    <xdr:row>13</xdr:row>
                    <xdr:rowOff>28575</xdr:rowOff>
                  </from>
                  <to>
                    <xdr:col>6</xdr:col>
                    <xdr:colOff>228600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5" name="Check Box 28">
              <controlPr defaultSize="0" autoFill="0" autoLine="0" autoPict="0">
                <anchor moveWithCells="1">
                  <from>
                    <xdr:col>6</xdr:col>
                    <xdr:colOff>390525</xdr:colOff>
                    <xdr:row>13</xdr:row>
                    <xdr:rowOff>9525</xdr:rowOff>
                  </from>
                  <to>
                    <xdr:col>7</xdr:col>
                    <xdr:colOff>571500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6" name="Check Box 29">
              <controlPr defaultSize="0" autoFill="0" autoLine="0" autoPict="0">
                <anchor moveWithCells="1">
                  <from>
                    <xdr:col>2</xdr:col>
                    <xdr:colOff>390525</xdr:colOff>
                    <xdr:row>10</xdr:row>
                    <xdr:rowOff>9525</xdr:rowOff>
                  </from>
                  <to>
                    <xdr:col>3</xdr:col>
                    <xdr:colOff>571500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7" name="Check Box 30">
              <controlPr defaultSize="0" autoFill="0" autoLine="0" autoPict="0">
                <anchor moveWithCells="1">
                  <from>
                    <xdr:col>4</xdr:col>
                    <xdr:colOff>390525</xdr:colOff>
                    <xdr:row>10</xdr:row>
                    <xdr:rowOff>9525</xdr:rowOff>
                  </from>
                  <to>
                    <xdr:col>5</xdr:col>
                    <xdr:colOff>571500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 (障がい)</vt:lpstr>
      <vt:lpstr>'新回答シート (障がい)'!Print_Area</vt:lpstr>
    </vt:vector>
  </TitlesOfParts>
  <Company>MatsusakaCityOffice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jki112</cp:lastModifiedBy>
  <cp:lastPrinted>2019-03-26T06:46:20Z</cp:lastPrinted>
  <dcterms:created xsi:type="dcterms:W3CDTF">2017-10-31T09:13:31Z</dcterms:created>
  <dcterms:modified xsi:type="dcterms:W3CDTF">2019-05-07T07:15:52Z</dcterms:modified>
</cp:coreProperties>
</file>